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- G E S T O R I A\excel para cotizar\PARA SUBIR A LA PAGINA\"/>
    </mc:Choice>
  </mc:AlternateContent>
  <bookViews>
    <workbookView xWindow="0" yWindow="0" windowWidth="28800" windowHeight="12435"/>
  </bookViews>
  <sheets>
    <sheet name="MOTOS NACIONALES" sheetId="1" r:id="rId1"/>
    <sheet name="AUTOS NACIONALES" sheetId="3" r:id="rId2"/>
    <sheet name="INSCRIPCION INICIAL" sheetId="5" r:id="rId3"/>
    <sheet name="FORMULARIOS" sheetId="6" r:id="rId4"/>
    <sheet name="ARANCELES" sheetId="7" r:id="rId5"/>
  </sheets>
  <calcPr calcId="152511"/>
</workbook>
</file>

<file path=xl/calcChain.xml><?xml version="1.0" encoding="utf-8"?>
<calcChain xmlns="http://schemas.openxmlformats.org/spreadsheetml/2006/main">
  <c r="B5" i="3" l="1"/>
  <c r="K11" i="5" l="1"/>
  <c r="K6" i="5"/>
  <c r="B6" i="5"/>
  <c r="E17" i="3"/>
  <c r="E17" i="1"/>
  <c r="C7" i="1"/>
  <c r="C8" i="1"/>
  <c r="B14" i="1"/>
  <c r="B5" i="1"/>
  <c r="B14" i="3" l="1"/>
  <c r="C14" i="3" l="1"/>
  <c r="C14" i="1"/>
  <c r="F29" i="5" l="1"/>
  <c r="E29" i="5"/>
  <c r="F27" i="5"/>
  <c r="E27" i="5"/>
  <c r="F25" i="5"/>
  <c r="E25" i="5"/>
  <c r="L10" i="5" l="1"/>
  <c r="K10" i="5" s="1"/>
  <c r="C11" i="5"/>
  <c r="B11" i="5" s="1"/>
  <c r="C10" i="5"/>
  <c r="J15" i="6"/>
  <c r="J14" i="6"/>
  <c r="D39" i="7" s="1"/>
  <c r="J13" i="6"/>
  <c r="D36" i="7" s="1"/>
  <c r="J12" i="6"/>
  <c r="D37" i="7" s="1"/>
  <c r="J11" i="6"/>
  <c r="J10" i="6"/>
  <c r="D38" i="7" s="1"/>
  <c r="J9" i="6"/>
  <c r="J8" i="6"/>
  <c r="J7" i="6"/>
  <c r="D34" i="7" s="1"/>
  <c r="J6" i="6"/>
  <c r="D33" i="7" s="1"/>
  <c r="J5" i="6"/>
  <c r="D32" i="7" s="1"/>
  <c r="J4" i="6"/>
  <c r="D31" i="7" s="1"/>
  <c r="I15" i="6"/>
  <c r="I14" i="6"/>
  <c r="C39" i="7" s="1"/>
  <c r="I13" i="6"/>
  <c r="C36" i="7" s="1"/>
  <c r="I12" i="6"/>
  <c r="C37" i="7" s="1"/>
  <c r="I11" i="6"/>
  <c r="I10" i="6"/>
  <c r="C38" i="7" s="1"/>
  <c r="I9" i="6"/>
  <c r="C35" i="7" s="1"/>
  <c r="I8" i="6"/>
  <c r="I7" i="6"/>
  <c r="C34" i="7" s="1"/>
  <c r="I6" i="6"/>
  <c r="C33" i="7" s="1"/>
  <c r="I5" i="6"/>
  <c r="C32" i="7" s="1"/>
  <c r="I4" i="6"/>
  <c r="C31" i="7" s="1"/>
  <c r="B16" i="1" l="1"/>
  <c r="D35" i="7"/>
  <c r="L12" i="5"/>
  <c r="K12" i="5"/>
  <c r="C12" i="5"/>
  <c r="B12" i="5"/>
  <c r="L9" i="5"/>
  <c r="K9" i="5" s="1"/>
  <c r="C9" i="5"/>
  <c r="B9" i="5" s="1"/>
  <c r="L8" i="5"/>
  <c r="K8" i="5" s="1"/>
  <c r="C8" i="5"/>
  <c r="B8" i="5" s="1"/>
  <c r="K7" i="5"/>
  <c r="B7" i="5"/>
  <c r="D30" i="3"/>
  <c r="H28" i="3"/>
  <c r="H26" i="3"/>
  <c r="D26" i="3"/>
  <c r="D25" i="3"/>
  <c r="H24" i="3"/>
  <c r="D24" i="3"/>
  <c r="D23" i="3"/>
  <c r="D22" i="3"/>
  <c r="D21" i="3"/>
  <c r="D18" i="3"/>
  <c r="B18" i="3"/>
  <c r="C17" i="3"/>
  <c r="C16" i="3"/>
  <c r="B16" i="3" s="1"/>
  <c r="B12" i="3"/>
  <c r="B11" i="3"/>
  <c r="B10" i="3"/>
  <c r="B9" i="3"/>
  <c r="B8" i="3"/>
  <c r="B7" i="3"/>
  <c r="B6" i="3"/>
  <c r="F32" i="3" s="1"/>
  <c r="D30" i="1"/>
  <c r="H28" i="1"/>
  <c r="H26" i="1"/>
  <c r="D26" i="1"/>
  <c r="D25" i="1"/>
  <c r="H24" i="1"/>
  <c r="D24" i="1"/>
  <c r="D23" i="1"/>
  <c r="D22" i="1"/>
  <c r="D21" i="1"/>
  <c r="D20" i="1"/>
  <c r="B18" i="1"/>
  <c r="C17" i="1"/>
  <c r="C16" i="1"/>
  <c r="B12" i="1"/>
  <c r="B11" i="1"/>
  <c r="B10" i="1"/>
  <c r="B9" i="1"/>
  <c r="B6" i="1"/>
  <c r="F32" i="1" s="1"/>
  <c r="N19" i="5" l="1"/>
  <c r="K16" i="5"/>
  <c r="B16" i="5"/>
  <c r="E19" i="5"/>
  <c r="F31" i="1"/>
  <c r="F31" i="3"/>
  <c r="F34" i="1" l="1"/>
  <c r="F33" i="1"/>
  <c r="B27" i="1" s="1"/>
  <c r="F34" i="3"/>
  <c r="F33" i="3"/>
  <c r="B27" i="3" s="1"/>
  <c r="B31" i="3" l="1"/>
  <c r="B31" i="1"/>
</calcChain>
</file>

<file path=xl/sharedStrings.xml><?xml version="1.0" encoding="utf-8"?>
<sst xmlns="http://schemas.openxmlformats.org/spreadsheetml/2006/main" count="380" uniqueCount="169">
  <si>
    <t>Presupuesto</t>
  </si>
  <si>
    <t>Tabla DNRPA</t>
  </si>
  <si>
    <t>MOTOS</t>
  </si>
  <si>
    <t>Tabla API</t>
  </si>
  <si>
    <t>DATOS</t>
  </si>
  <si>
    <t>Nacionales</t>
  </si>
  <si>
    <t>Precio Declarado</t>
  </si>
  <si>
    <t>Cliente</t>
  </si>
  <si>
    <t>APELLIDO Y NOMBRES</t>
  </si>
  <si>
    <t>Marca</t>
  </si>
  <si>
    <t>DNI</t>
  </si>
  <si>
    <t>Arancel DNRPA -Nacional</t>
  </si>
  <si>
    <t>Modelo</t>
  </si>
  <si>
    <t>LUGAR DE NACIMIENTO</t>
  </si>
  <si>
    <t>Sellado Api</t>
  </si>
  <si>
    <t>Año</t>
  </si>
  <si>
    <t>E-MAIL</t>
  </si>
  <si>
    <t>Título</t>
  </si>
  <si>
    <t>Cilindrada</t>
  </si>
  <si>
    <t>TELEFONO Y CIA. CELULAR</t>
  </si>
  <si>
    <t>Cédula</t>
  </si>
  <si>
    <t>Nac/Import</t>
  </si>
  <si>
    <t>EMPLEO, OCUPACION O ACTIVIDAD PRINCIPAL</t>
  </si>
  <si>
    <t>Radicación actual</t>
  </si>
  <si>
    <t>ESTADO CIVIL</t>
  </si>
  <si>
    <t>Actualización de Rentas</t>
  </si>
  <si>
    <t>Registro Secc</t>
  </si>
  <si>
    <t>CONYUGE</t>
  </si>
  <si>
    <t>NOMBRE</t>
  </si>
  <si>
    <t>Informe de Multas Nacionales</t>
  </si>
  <si>
    <t>Dominio</t>
  </si>
  <si>
    <t>Formulario 13i</t>
  </si>
  <si>
    <t>Se transfiere a</t>
  </si>
  <si>
    <t>CUIL</t>
  </si>
  <si>
    <t>Cód de Marca</t>
  </si>
  <si>
    <t>NOMBRE VENDEDOR</t>
  </si>
  <si>
    <t>Escribanía / Cert de FIRMAS</t>
  </si>
  <si>
    <t>Cod. TV</t>
  </si>
  <si>
    <t>TELEFONO VENDEDOR</t>
  </si>
  <si>
    <t>Honorarios</t>
  </si>
  <si>
    <t>Nº de Motor</t>
  </si>
  <si>
    <t>CONYUGE VENDEDOR (NOMBRE Y DNI)</t>
  </si>
  <si>
    <t>Formulario 12</t>
  </si>
  <si>
    <t>Verificación Física</t>
  </si>
  <si>
    <t>Deposito RRSS</t>
  </si>
  <si>
    <t>MULTAS 13i</t>
  </si>
  <si>
    <t>Fecha 1º Certificación 08</t>
  </si>
  <si>
    <t>ST 59</t>
  </si>
  <si>
    <t>MULTAS MUNICIPALES</t>
  </si>
  <si>
    <t>DEUDA DE PATENTES</t>
  </si>
  <si>
    <t>Mora de Firma</t>
  </si>
  <si>
    <t>REGULARIZAR SIT FISCAL</t>
  </si>
  <si>
    <t>Fecha Cierre 08</t>
  </si>
  <si>
    <t>Envío/Pedido de Legajo</t>
  </si>
  <si>
    <t>ST 02 / TPM</t>
  </si>
  <si>
    <t>TRANSFERENCIAS</t>
  </si>
  <si>
    <t>NACIONAL</t>
  </si>
  <si>
    <t>ST 04 / TPM</t>
  </si>
  <si>
    <t>hasta</t>
  </si>
  <si>
    <t>ST 08 / 08D</t>
  </si>
  <si>
    <t>105CC (inclusive)</t>
  </si>
  <si>
    <t>Levant Denuncia de Venta</t>
  </si>
  <si>
    <t>de 105CC</t>
  </si>
  <si>
    <t>Levant Prohibición de Circular</t>
  </si>
  <si>
    <t>a 250CC</t>
  </si>
  <si>
    <t>Mora de Sellado</t>
  </si>
  <si>
    <t>0,25 % DIARIO</t>
  </si>
  <si>
    <t>más de</t>
  </si>
  <si>
    <t>Otros</t>
  </si>
  <si>
    <t>250CC (inclusive)</t>
  </si>
  <si>
    <t>Alta/Baja en Municipalidad</t>
  </si>
  <si>
    <t>Mora Sellado</t>
  </si>
  <si>
    <t>ST 31J / 13</t>
  </si>
  <si>
    <t>Cantidad de Días</t>
  </si>
  <si>
    <t>Total</t>
  </si>
  <si>
    <t>Interés Resarcitorio</t>
  </si>
  <si>
    <t>Interés Punitorio</t>
  </si>
  <si>
    <t>COTIZACION</t>
  </si>
  <si>
    <t>MORA SELLADO</t>
  </si>
  <si>
    <t>API + MORA</t>
  </si>
  <si>
    <t>IMPORTADO</t>
  </si>
  <si>
    <t>0,25% DIARIO</t>
  </si>
  <si>
    <t>Autos</t>
  </si>
  <si>
    <t>Peso</t>
  </si>
  <si>
    <t>DEUDA DE PATENES</t>
  </si>
  <si>
    <t>20% ARANCEL</t>
  </si>
  <si>
    <t>ST 02 / TP</t>
  </si>
  <si>
    <t>AUTOS NACIONALES</t>
  </si>
  <si>
    <t>ST 04 / TP</t>
  </si>
  <si>
    <t>10 AÑOS</t>
  </si>
  <si>
    <t>2011-2021</t>
  </si>
  <si>
    <t>20 AÑOS</t>
  </si>
  <si>
    <t>2001-2010</t>
  </si>
  <si>
    <t>+ DE 20 AÑOS</t>
  </si>
  <si>
    <t>INSCRIPCION INICIAL</t>
  </si>
  <si>
    <t>Precio Facturado</t>
  </si>
  <si>
    <t>Arancel DNRPA -Importado</t>
  </si>
  <si>
    <t>Cédula Azul</t>
  </si>
  <si>
    <t>Nº de Chasis</t>
  </si>
  <si>
    <t>OTROS</t>
  </si>
  <si>
    <t>Nº de Certificado</t>
  </si>
  <si>
    <t>Estimador Costos</t>
  </si>
  <si>
    <t>MOTOVEHÍCULOS</t>
  </si>
  <si>
    <t>AUTOMOTORES</t>
  </si>
  <si>
    <t>0 Km</t>
  </si>
  <si>
    <t>menor a</t>
  </si>
  <si>
    <t>Mínimos</t>
  </si>
  <si>
    <t>+ de 105CC a</t>
  </si>
  <si>
    <t>250CC</t>
  </si>
  <si>
    <t>COMERCIANTE HABITUALISTA</t>
  </si>
  <si>
    <t>MONTO FACTURA</t>
  </si>
  <si>
    <t>FECHA FACTURA</t>
  </si>
  <si>
    <t>PRECIOS TRAMITAR 08</t>
  </si>
  <si>
    <t>FORMULARIO</t>
  </si>
  <si>
    <t>AUTO PUBLICO</t>
  </si>
  <si>
    <t>AUTO GESTOR</t>
  </si>
  <si>
    <t>MOTO PUBLICO</t>
  </si>
  <si>
    <t>MOTO GESTOR</t>
  </si>
  <si>
    <t>ST 02</t>
  </si>
  <si>
    <t>ST 03</t>
  </si>
  <si>
    <t>ST 04</t>
  </si>
  <si>
    <t>ST 08 / 08-D</t>
  </si>
  <si>
    <t>ST 11</t>
  </si>
  <si>
    <t>ST 12</t>
  </si>
  <si>
    <t>ST 59 / 59-D</t>
  </si>
  <si>
    <t>ST 99</t>
  </si>
  <si>
    <t>31J</t>
  </si>
  <si>
    <t>ST 13</t>
  </si>
  <si>
    <t>TP / TPM</t>
  </si>
  <si>
    <t>M</t>
  </si>
  <si>
    <t>ST 13i</t>
  </si>
  <si>
    <t>VERIFICACION AUTO</t>
  </si>
  <si>
    <t>VERIFICACION MOTO</t>
  </si>
  <si>
    <t>ESCRIBANIA</t>
  </si>
  <si>
    <t>Inscripción Inicial c/R.U.T.A.</t>
  </si>
  <si>
    <t>Transferencia c/R.U.T.A.</t>
  </si>
  <si>
    <t>CONCEPTO</t>
  </si>
  <si>
    <t>AUTOS</t>
  </si>
  <si>
    <t>TÍTULO</t>
  </si>
  <si>
    <t>CÉDULA</t>
  </si>
  <si>
    <t>ENVIO / PEDIDO DE LEGAJO</t>
  </si>
  <si>
    <t>CERTIFICACIÓN</t>
  </si>
  <si>
    <t>CERTIFICACIÓN C/ACREDITACIÓN</t>
  </si>
  <si>
    <t>CONSULTA DE MULTAS</t>
  </si>
  <si>
    <t>RENTAS</t>
  </si>
  <si>
    <t>MORA DE FIRMA</t>
  </si>
  <si>
    <t>20%</t>
  </si>
  <si>
    <t>LEVANTAMIENTO DENUNCIA DE VENTA</t>
  </si>
  <si>
    <t>REHABILITACION PARA CIRCULAR</t>
  </si>
  <si>
    <t>AUTO</t>
  </si>
  <si>
    <t>MOTO</t>
  </si>
  <si>
    <t>www.tramitar08.com</t>
  </si>
  <si>
    <t>Vigencia</t>
  </si>
  <si>
    <t>Los precios de los formularios son</t>
  </si>
  <si>
    <t>para todos los clientes</t>
  </si>
  <si>
    <t>Form 31 J</t>
  </si>
  <si>
    <t>y son proporcionados por FORAM</t>
  </si>
  <si>
    <t>Form 59 / 59D</t>
  </si>
  <si>
    <t>www.tramitar08.com.ar</t>
  </si>
  <si>
    <t>2013-2023</t>
  </si>
  <si>
    <t>2003-2013</t>
  </si>
  <si>
    <t>Máximo 4</t>
  </si>
  <si>
    <t>Sellado Api Santa Fe</t>
  </si>
  <si>
    <t>Informe multas</t>
  </si>
  <si>
    <t>Formulario 1057</t>
  </si>
  <si>
    <t>Nacionales/Imp</t>
  </si>
  <si>
    <t>Inscrip/cancelación Prenda</t>
  </si>
  <si>
    <t>Nac/Importados</t>
  </si>
  <si>
    <t>* Precios formularios al 01/09/2024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</si>
</sst>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&quot;$&quot;\ #,##0;[Red]&quot;$&quot;\ \-#,##0"/>
    <numFmt numFmtId="166" formatCode="&quot;$&quot;\ #,##0.00"/>
  </numFmts>
  <fonts count="24">
    <font>
      <sz val="11"/>
      <name val="Calibri"/>
      <scheme val="minor"/>
    </font>
    <font>
      <b/>
      <sz val="16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7"/>
      <name val="Calibri"/>
      <family val="2"/>
    </font>
    <font>
      <b/>
      <sz val="11"/>
      <name val="Calibri"/>
      <family val="2"/>
    </font>
    <font>
      <sz val="11"/>
      <color rgb="FFA5A5A5"/>
      <name val="Calibri"/>
      <family val="2"/>
    </font>
    <font>
      <b/>
      <i/>
      <sz val="11"/>
      <name val="Calibri"/>
      <family val="2"/>
    </font>
    <font>
      <b/>
      <sz val="16"/>
      <color rgb="FFFF0000"/>
      <name val="Calibri"/>
      <family val="2"/>
    </font>
    <font>
      <sz val="11"/>
      <color rgb="FFBFBFBF"/>
      <name val="Calibri"/>
      <family val="2"/>
    </font>
    <font>
      <b/>
      <sz val="14"/>
      <name val="Calibri"/>
      <family val="2"/>
    </font>
    <font>
      <b/>
      <sz val="18"/>
      <color rgb="FFFF0000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b/>
      <u/>
      <sz val="11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A5A5A5"/>
      <name val="Calibri"/>
      <family val="2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00B0F0"/>
        <bgColor rgb="FF00B0F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99FF66"/>
        <bgColor rgb="FF99FF66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CECFF"/>
        <bgColor rgb="FFCCECFF"/>
      </patternFill>
    </fill>
    <fill>
      <patternFill patternType="solid">
        <fgColor rgb="FFC4BD97"/>
        <bgColor rgb="FFC4BD97"/>
      </patternFill>
    </fill>
    <fill>
      <patternFill patternType="solid">
        <fgColor rgb="FF548DD4"/>
        <bgColor rgb="FF548DD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rgb="FF548DD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24">
    <xf numFmtId="0" fontId="0" fillId="0" borderId="0" xfId="0" applyFont="1" applyAlignment="1"/>
    <xf numFmtId="0" fontId="2" fillId="3" borderId="2" xfId="0" applyFont="1" applyFill="1" applyBorder="1"/>
    <xf numFmtId="0" fontId="3" fillId="3" borderId="3" xfId="0" applyFont="1" applyFill="1" applyBorder="1"/>
    <xf numFmtId="0" fontId="3" fillId="0" borderId="0" xfId="0" applyFont="1" applyAlignment="1">
      <alignment horizontal="left"/>
    </xf>
    <xf numFmtId="0" fontId="2" fillId="4" borderId="4" xfId="0" applyFont="1" applyFill="1" applyBorder="1"/>
    <xf numFmtId="0" fontId="3" fillId="4" borderId="5" xfId="0" applyFont="1" applyFill="1" applyBorder="1"/>
    <xf numFmtId="0" fontId="4" fillId="5" borderId="6" xfId="0" applyFont="1" applyFill="1" applyBorder="1"/>
    <xf numFmtId="0" fontId="5" fillId="6" borderId="7" xfId="0" applyFont="1" applyFill="1" applyBorder="1"/>
    <xf numFmtId="0" fontId="3" fillId="6" borderId="8" xfId="0" applyFont="1" applyFill="1" applyBorder="1"/>
    <xf numFmtId="0" fontId="5" fillId="7" borderId="9" xfId="0" applyFont="1" applyFill="1" applyBorder="1"/>
    <xf numFmtId="0" fontId="5" fillId="7" borderId="3" xfId="0" applyFont="1" applyFill="1" applyBorder="1" applyAlignment="1">
      <alignment horizontal="left"/>
    </xf>
    <xf numFmtId="0" fontId="5" fillId="0" borderId="2" xfId="0" applyFont="1" applyBorder="1"/>
    <xf numFmtId="0" fontId="3" fillId="0" borderId="10" xfId="0" applyFont="1" applyBorder="1"/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5" fillId="7" borderId="4" xfId="0" applyFont="1" applyFill="1" applyBorder="1"/>
    <xf numFmtId="0" fontId="5" fillId="7" borderId="5" xfId="0" applyFont="1" applyFill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8" borderId="11" xfId="0" applyFont="1" applyFill="1" applyBorder="1"/>
    <xf numFmtId="0" fontId="5" fillId="0" borderId="11" xfId="0" applyFont="1" applyBorder="1"/>
    <xf numFmtId="10" fontId="6" fillId="0" borderId="0" xfId="0" applyNumberFormat="1" applyFont="1"/>
    <xf numFmtId="0" fontId="3" fillId="0" borderId="11" xfId="0" applyFont="1" applyBorder="1"/>
    <xf numFmtId="164" fontId="5" fillId="8" borderId="11" xfId="0" applyNumberFormat="1" applyFont="1" applyFill="1" applyBorder="1"/>
    <xf numFmtId="0" fontId="5" fillId="9" borderId="4" xfId="0" applyFont="1" applyFill="1" applyBorder="1"/>
    <xf numFmtId="0" fontId="5" fillId="9" borderId="11" xfId="0" applyFont="1" applyFill="1" applyBorder="1"/>
    <xf numFmtId="0" fontId="5" fillId="7" borderId="13" xfId="0" applyFont="1" applyFill="1" applyBorder="1"/>
    <xf numFmtId="0" fontId="5" fillId="7" borderId="14" xfId="0" applyFont="1" applyFill="1" applyBorder="1" applyAlignment="1">
      <alignment horizontal="left"/>
    </xf>
    <xf numFmtId="0" fontId="5" fillId="9" borderId="11" xfId="0" applyFont="1" applyFill="1" applyBorder="1" applyAlignment="1">
      <alignment horizontal="left"/>
    </xf>
    <xf numFmtId="0" fontId="5" fillId="7" borderId="11" xfId="0" applyFont="1" applyFill="1" applyBorder="1"/>
    <xf numFmtId="0" fontId="5" fillId="7" borderId="11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5" fillId="0" borderId="8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10" borderId="16" xfId="0" applyFont="1" applyFill="1" applyBorder="1"/>
    <xf numFmtId="164" fontId="5" fillId="0" borderId="17" xfId="0" applyNumberFormat="1" applyFont="1" applyBorder="1" applyAlignment="1">
      <alignment horizontal="left"/>
    </xf>
    <xf numFmtId="0" fontId="3" fillId="11" borderId="18" xfId="0" applyFont="1" applyFill="1" applyBorder="1"/>
    <xf numFmtId="0" fontId="3" fillId="11" borderId="19" xfId="0" applyFont="1" applyFill="1" applyBorder="1"/>
    <xf numFmtId="0" fontId="3" fillId="9" borderId="20" xfId="0" applyFont="1" applyFill="1" applyBorder="1"/>
    <xf numFmtId="0" fontId="3" fillId="9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164" fontId="6" fillId="0" borderId="0" xfId="0" applyNumberFormat="1" applyFont="1"/>
    <xf numFmtId="0" fontId="3" fillId="0" borderId="8" xfId="0" applyFont="1" applyBorder="1"/>
    <xf numFmtId="0" fontId="3" fillId="0" borderId="0" xfId="0" applyFont="1"/>
    <xf numFmtId="0" fontId="5" fillId="2" borderId="24" xfId="0" applyFont="1" applyFill="1" applyBorder="1"/>
    <xf numFmtId="0" fontId="5" fillId="2" borderId="25" xfId="0" applyFont="1" applyFill="1" applyBorder="1"/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10" fontId="5" fillId="0" borderId="2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27" xfId="0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8" borderId="28" xfId="0" applyFont="1" applyFill="1" applyBorder="1" applyAlignment="1">
      <alignment horizontal="center"/>
    </xf>
    <xf numFmtId="10" fontId="5" fillId="8" borderId="28" xfId="0" applyNumberFormat="1" applyFont="1" applyFill="1" applyBorder="1" applyAlignment="1">
      <alignment horizontal="center"/>
    </xf>
    <xf numFmtId="0" fontId="5" fillId="8" borderId="29" xfId="0" applyFont="1" applyFill="1" applyBorder="1" applyAlignment="1">
      <alignment horizontal="center"/>
    </xf>
    <xf numFmtId="164" fontId="5" fillId="8" borderId="29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9" borderId="31" xfId="0" applyFont="1" applyFill="1" applyBorder="1"/>
    <xf numFmtId="0" fontId="7" fillId="0" borderId="11" xfId="0" applyFont="1" applyBorder="1" applyAlignment="1">
      <alignment horizontal="left"/>
    </xf>
    <xf numFmtId="0" fontId="1" fillId="9" borderId="16" xfId="0" applyFont="1" applyFill="1" applyBorder="1"/>
    <xf numFmtId="2" fontId="5" fillId="0" borderId="11" xfId="0" applyNumberFormat="1" applyFont="1" applyBorder="1"/>
    <xf numFmtId="0" fontId="7" fillId="0" borderId="33" xfId="0" applyFont="1" applyBorder="1"/>
    <xf numFmtId="0" fontId="8" fillId="12" borderId="24" xfId="0" applyFont="1" applyFill="1" applyBorder="1"/>
    <xf numFmtId="0" fontId="8" fillId="12" borderId="34" xfId="0" applyFont="1" applyFill="1" applyBorder="1"/>
    <xf numFmtId="0" fontId="7" fillId="0" borderId="16" xfId="0" applyFont="1" applyBorder="1"/>
    <xf numFmtId="2" fontId="5" fillId="0" borderId="17" xfId="0" applyNumberFormat="1" applyFont="1" applyBorder="1"/>
    <xf numFmtId="2" fontId="6" fillId="0" borderId="0" xfId="0" applyNumberFormat="1" applyFont="1"/>
    <xf numFmtId="0" fontId="5" fillId="10" borderId="3" xfId="0" applyFont="1" applyFill="1" applyBorder="1" applyAlignment="1">
      <alignment horizontal="left"/>
    </xf>
    <xf numFmtId="0" fontId="5" fillId="10" borderId="4" xfId="0" applyFont="1" applyFill="1" applyBorder="1"/>
    <xf numFmtId="0" fontId="5" fillId="10" borderId="5" xfId="0" applyFont="1" applyFill="1" applyBorder="1" applyAlignment="1">
      <alignment horizontal="left"/>
    </xf>
    <xf numFmtId="0" fontId="5" fillId="10" borderId="13" xfId="0" applyFont="1" applyFill="1" applyBorder="1"/>
    <xf numFmtId="0" fontId="5" fillId="10" borderId="14" xfId="0" applyFont="1" applyFill="1" applyBorder="1" applyAlignment="1">
      <alignment horizontal="left"/>
    </xf>
    <xf numFmtId="0" fontId="5" fillId="10" borderId="11" xfId="0" applyFont="1" applyFill="1" applyBorder="1"/>
    <xf numFmtId="0" fontId="5" fillId="10" borderId="11" xfId="0" applyFont="1" applyFill="1" applyBorder="1" applyAlignment="1">
      <alignment horizontal="left"/>
    </xf>
    <xf numFmtId="0" fontId="5" fillId="13" borderId="11" xfId="0" applyFont="1" applyFill="1" applyBorder="1"/>
    <xf numFmtId="9" fontId="5" fillId="0" borderId="35" xfId="0" applyNumberFormat="1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164" fontId="5" fillId="8" borderId="21" xfId="0" applyNumberFormat="1" applyFont="1" applyFill="1" applyBorder="1" applyAlignment="1">
      <alignment horizontal="center"/>
    </xf>
    <xf numFmtId="0" fontId="5" fillId="13" borderId="31" xfId="0" applyFont="1" applyFill="1" applyBorder="1"/>
    <xf numFmtId="0" fontId="1" fillId="13" borderId="16" xfId="0" applyFont="1" applyFill="1" applyBorder="1"/>
    <xf numFmtId="0" fontId="5" fillId="10" borderId="9" xfId="0" applyFont="1" applyFill="1" applyBorder="1"/>
    <xf numFmtId="0" fontId="5" fillId="14" borderId="11" xfId="0" applyFont="1" applyFill="1" applyBorder="1"/>
    <xf numFmtId="0" fontId="9" fillId="0" borderId="0" xfId="0" applyFont="1"/>
    <xf numFmtId="0" fontId="5" fillId="0" borderId="24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5" fillId="15" borderId="18" xfId="0" applyFont="1" applyFill="1" applyBorder="1" applyAlignment="1">
      <alignment horizontal="center"/>
    </xf>
    <xf numFmtId="10" fontId="5" fillId="15" borderId="28" xfId="0" applyNumberFormat="1" applyFont="1" applyFill="1" applyBorder="1" applyAlignment="1">
      <alignment horizontal="center"/>
    </xf>
    <xf numFmtId="0" fontId="5" fillId="15" borderId="20" xfId="0" applyFont="1" applyFill="1" applyBorder="1" applyAlignment="1">
      <alignment horizontal="center"/>
    </xf>
    <xf numFmtId="164" fontId="5" fillId="15" borderId="29" xfId="0" applyNumberFormat="1" applyFont="1" applyFill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0" fontId="5" fillId="0" borderId="39" xfId="0" applyFont="1" applyBorder="1"/>
    <xf numFmtId="0" fontId="5" fillId="7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8" borderId="32" xfId="0" applyFont="1" applyFill="1" applyBorder="1"/>
    <xf numFmtId="0" fontId="10" fillId="12" borderId="24" xfId="0" applyFont="1" applyFill="1" applyBorder="1"/>
    <xf numFmtId="164" fontId="10" fillId="12" borderId="34" xfId="0" applyNumberFormat="1" applyFont="1" applyFill="1" applyBorder="1"/>
    <xf numFmtId="0" fontId="10" fillId="12" borderId="34" xfId="0" applyFont="1" applyFill="1" applyBorder="1"/>
    <xf numFmtId="0" fontId="5" fillId="0" borderId="17" xfId="0" applyFont="1" applyBorder="1" applyAlignment="1">
      <alignment horizontal="left"/>
    </xf>
    <xf numFmtId="0" fontId="3" fillId="0" borderId="3" xfId="0" applyFont="1" applyBorder="1"/>
    <xf numFmtId="0" fontId="3" fillId="0" borderId="5" xfId="0" applyFont="1" applyBorder="1"/>
    <xf numFmtId="0" fontId="5" fillId="0" borderId="30" xfId="0" applyFont="1" applyBorder="1" applyAlignment="1">
      <alignment horizontal="center" vertical="center"/>
    </xf>
    <xf numFmtId="10" fontId="5" fillId="0" borderId="38" xfId="0" applyNumberFormat="1" applyFont="1" applyBorder="1" applyAlignment="1">
      <alignment horizontal="center"/>
    </xf>
    <xf numFmtId="9" fontId="5" fillId="0" borderId="30" xfId="0" applyNumberFormat="1" applyFont="1" applyBorder="1" applyAlignment="1">
      <alignment horizontal="center"/>
    </xf>
    <xf numFmtId="10" fontId="5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49" fontId="5" fillId="16" borderId="18" xfId="0" applyNumberFormat="1" applyFont="1" applyFill="1" applyBorder="1" applyAlignment="1">
      <alignment horizontal="center"/>
    </xf>
    <xf numFmtId="10" fontId="5" fillId="16" borderId="28" xfId="0" applyNumberFormat="1" applyFont="1" applyFill="1" applyBorder="1" applyAlignment="1">
      <alignment horizontal="center"/>
    </xf>
    <xf numFmtId="9" fontId="5" fillId="16" borderId="28" xfId="0" applyNumberFormat="1" applyFont="1" applyFill="1" applyBorder="1" applyAlignment="1">
      <alignment horizontal="center"/>
    </xf>
    <xf numFmtId="0" fontId="5" fillId="16" borderId="20" xfId="0" applyFont="1" applyFill="1" applyBorder="1" applyAlignment="1">
      <alignment horizontal="center"/>
    </xf>
    <xf numFmtId="164" fontId="5" fillId="16" borderId="29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4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9" borderId="5" xfId="0" applyFont="1" applyFill="1" applyBorder="1"/>
    <xf numFmtId="0" fontId="7" fillId="0" borderId="0" xfId="0" applyFont="1"/>
    <xf numFmtId="0" fontId="7" fillId="0" borderId="2" xfId="0" applyFont="1" applyBorder="1"/>
    <xf numFmtId="0" fontId="7" fillId="0" borderId="10" xfId="0" applyFont="1" applyBorder="1"/>
    <xf numFmtId="0" fontId="7" fillId="0" borderId="3" xfId="0" applyFont="1" applyBorder="1"/>
    <xf numFmtId="0" fontId="3" fillId="12" borderId="11" xfId="0" applyFont="1" applyFill="1" applyBorder="1"/>
    <xf numFmtId="0" fontId="3" fillId="8" borderId="11" xfId="0" applyFont="1" applyFill="1" applyBorder="1"/>
    <xf numFmtId="0" fontId="3" fillId="12" borderId="15" xfId="0" applyFont="1" applyFill="1" applyBorder="1"/>
    <xf numFmtId="0" fontId="3" fillId="0" borderId="15" xfId="0" applyFont="1" applyBorder="1"/>
    <xf numFmtId="0" fontId="3" fillId="8" borderId="15" xfId="0" applyFont="1" applyFill="1" applyBorder="1"/>
    <xf numFmtId="0" fontId="5" fillId="0" borderId="16" xfId="0" applyFont="1" applyBorder="1"/>
    <xf numFmtId="0" fontId="3" fillId="12" borderId="17" xfId="0" applyFont="1" applyFill="1" applyBorder="1"/>
    <xf numFmtId="10" fontId="5" fillId="0" borderId="40" xfId="0" applyNumberFormat="1" applyFont="1" applyBorder="1" applyAlignment="1">
      <alignment horizontal="center"/>
    </xf>
    <xf numFmtId="165" fontId="5" fillId="0" borderId="3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0" fontId="5" fillId="15" borderId="18" xfId="0" applyNumberFormat="1" applyFont="1" applyFill="1" applyBorder="1" applyAlignment="1">
      <alignment horizontal="center"/>
    </xf>
    <xf numFmtId="164" fontId="5" fillId="15" borderId="20" xfId="0" applyNumberFormat="1" applyFont="1" applyFill="1" applyBorder="1" applyAlignment="1">
      <alignment horizontal="center"/>
    </xf>
    <xf numFmtId="49" fontId="5" fillId="0" borderId="40" xfId="0" applyNumberFormat="1" applyFont="1" applyBorder="1"/>
    <xf numFmtId="49" fontId="5" fillId="0" borderId="0" xfId="0" applyNumberFormat="1" applyFont="1" applyAlignment="1">
      <alignment horizontal="center"/>
    </xf>
    <xf numFmtId="0" fontId="5" fillId="15" borderId="24" xfId="0" applyFont="1" applyFill="1" applyBorder="1"/>
    <xf numFmtId="0" fontId="3" fillId="15" borderId="25" xfId="0" applyFont="1" applyFill="1" applyBorder="1"/>
    <xf numFmtId="164" fontId="5" fillId="15" borderId="6" xfId="0" applyNumberFormat="1" applyFont="1" applyFill="1" applyBorder="1" applyAlignment="1">
      <alignment horizontal="center"/>
    </xf>
    <xf numFmtId="0" fontId="3" fillId="0" borderId="44" xfId="0" applyFont="1" applyBorder="1"/>
    <xf numFmtId="0" fontId="14" fillId="0" borderId="0" xfId="0" applyFont="1"/>
    <xf numFmtId="0" fontId="5" fillId="5" borderId="24" xfId="0" applyFont="1" applyFill="1" applyBorder="1"/>
    <xf numFmtId="0" fontId="5" fillId="5" borderId="25" xfId="0" applyFont="1" applyFill="1" applyBorder="1"/>
    <xf numFmtId="0" fontId="5" fillId="5" borderId="34" xfId="0" applyFont="1" applyFill="1" applyBorder="1"/>
    <xf numFmtId="0" fontId="5" fillId="5" borderId="6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164" fontId="5" fillId="0" borderId="6" xfId="0" applyNumberFormat="1" applyFont="1" applyBorder="1" applyAlignment="1">
      <alignment horizontal="center"/>
    </xf>
    <xf numFmtId="0" fontId="5" fillId="0" borderId="38" xfId="0" applyFont="1" applyBorder="1"/>
    <xf numFmtId="0" fontId="3" fillId="0" borderId="40" xfId="0" applyFont="1" applyBorder="1"/>
    <xf numFmtId="0" fontId="3" fillId="0" borderId="35" xfId="0" applyFont="1" applyBorder="1"/>
    <xf numFmtId="0" fontId="5" fillId="0" borderId="40" xfId="0" applyFont="1" applyBorder="1"/>
    <xf numFmtId="0" fontId="3" fillId="0" borderId="45" xfId="0" applyFont="1" applyBorder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5" fillId="17" borderId="6" xfId="0" applyNumberFormat="1" applyFont="1" applyFill="1" applyBorder="1" applyAlignment="1">
      <alignment horizontal="center"/>
    </xf>
    <xf numFmtId="164" fontId="5" fillId="17" borderId="26" xfId="0" applyNumberFormat="1" applyFont="1" applyFill="1" applyBorder="1" applyAlignment="1">
      <alignment horizontal="center"/>
    </xf>
    <xf numFmtId="164" fontId="5" fillId="17" borderId="17" xfId="0" applyNumberFormat="1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24" xfId="0" applyFont="1" applyFill="1" applyBorder="1"/>
    <xf numFmtId="0" fontId="17" fillId="2" borderId="25" xfId="0" applyFont="1" applyFill="1" applyBorder="1"/>
    <xf numFmtId="0" fontId="17" fillId="2" borderId="34" xfId="0" applyFont="1" applyFill="1" applyBorder="1" applyAlignment="1">
      <alignment horizontal="center"/>
    </xf>
    <xf numFmtId="164" fontId="5" fillId="18" borderId="6" xfId="0" applyNumberFormat="1" applyFont="1" applyFill="1" applyBorder="1" applyAlignment="1">
      <alignment horizontal="center"/>
    </xf>
    <xf numFmtId="164" fontId="5" fillId="18" borderId="26" xfId="0" applyNumberFormat="1" applyFont="1" applyFill="1" applyBorder="1" applyAlignment="1">
      <alignment horizontal="center"/>
    </xf>
    <xf numFmtId="164" fontId="5" fillId="18" borderId="16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>
      <alignment horizontal="center"/>
    </xf>
    <xf numFmtId="164" fontId="5" fillId="18" borderId="35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7" fillId="0" borderId="1" xfId="0" applyFont="1" applyBorder="1"/>
    <xf numFmtId="0" fontId="7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19" fillId="0" borderId="0" xfId="1" applyFont="1" applyAlignme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/>
    <xf numFmtId="3" fontId="6" fillId="0" borderId="0" xfId="0" applyNumberFormat="1" applyFont="1"/>
    <xf numFmtId="0" fontId="5" fillId="19" borderId="6" xfId="0" applyFont="1" applyFill="1" applyBorder="1" applyAlignment="1">
      <alignment horizontal="center"/>
    </xf>
    <xf numFmtId="0" fontId="5" fillId="19" borderId="34" xfId="0" applyFont="1" applyFill="1" applyBorder="1" applyAlignment="1">
      <alignment horizontal="center"/>
    </xf>
    <xf numFmtId="10" fontId="5" fillId="0" borderId="36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12" fillId="0" borderId="42" xfId="0" applyFont="1" applyBorder="1"/>
    <xf numFmtId="0" fontId="12" fillId="0" borderId="43" xfId="0" applyFont="1" applyBorder="1"/>
    <xf numFmtId="0" fontId="13" fillId="0" borderId="41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10" fontId="5" fillId="0" borderId="35" xfId="0" applyNumberFormat="1" applyFont="1" applyBorder="1" applyAlignment="1">
      <alignment horizontal="center"/>
    </xf>
    <xf numFmtId="10" fontId="5" fillId="8" borderId="19" xfId="0" applyNumberFormat="1" applyFont="1" applyFill="1" applyBorder="1" applyAlignment="1">
      <alignment horizontal="center"/>
    </xf>
    <xf numFmtId="10" fontId="5" fillId="0" borderId="37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166" fontId="5" fillId="0" borderId="11" xfId="0" applyNumberFormat="1" applyFont="1" applyBorder="1"/>
    <xf numFmtId="166" fontId="5" fillId="8" borderId="11" xfId="0" applyNumberFormat="1" applyFont="1" applyFill="1" applyBorder="1"/>
    <xf numFmtId="166" fontId="5" fillId="9" borderId="11" xfId="0" applyNumberFormat="1" applyFont="1" applyFill="1" applyBorder="1"/>
    <xf numFmtId="166" fontId="5" fillId="9" borderId="32" xfId="0" applyNumberFormat="1" applyFont="1" applyFill="1" applyBorder="1"/>
    <xf numFmtId="166" fontId="5" fillId="3" borderId="11" xfId="0" applyNumberFormat="1" applyFont="1" applyFill="1" applyBorder="1"/>
    <xf numFmtId="166" fontId="5" fillId="4" borderId="11" xfId="0" applyNumberFormat="1" applyFont="1" applyFill="1" applyBorder="1"/>
    <xf numFmtId="166" fontId="5" fillId="14" borderId="11" xfId="0" applyNumberFormat="1" applyFont="1" applyFill="1" applyBorder="1"/>
    <xf numFmtId="166" fontId="5" fillId="13" borderId="11" xfId="0" applyNumberFormat="1" applyFont="1" applyFill="1" applyBorder="1"/>
    <xf numFmtId="166" fontId="5" fillId="13" borderId="32" xfId="0" applyNumberFormat="1" applyFont="1" applyFill="1" applyBorder="1"/>
    <xf numFmtId="166" fontId="1" fillId="13" borderId="17" xfId="0" applyNumberFormat="1" applyFont="1" applyFill="1" applyBorder="1"/>
    <xf numFmtId="166" fontId="1" fillId="9" borderId="17" xfId="0" applyNumberFormat="1" applyFont="1" applyFill="1" applyBorder="1"/>
    <xf numFmtId="0" fontId="10" fillId="17" borderId="26" xfId="0" applyFont="1" applyFill="1" applyBorder="1" applyAlignment="1">
      <alignment horizontal="center" vertical="center"/>
    </xf>
    <xf numFmtId="0" fontId="12" fillId="17" borderId="27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18</xdr:row>
      <xdr:rowOff>9525</xdr:rowOff>
    </xdr:from>
    <xdr:ext cx="914400" cy="790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9675" y="3686175"/>
          <a:ext cx="914400" cy="7905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238125</xdr:colOff>
      <xdr:row>17</xdr:row>
      <xdr:rowOff>123825</xdr:rowOff>
    </xdr:from>
    <xdr:ext cx="914400" cy="80010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9650" y="3609975"/>
          <a:ext cx="914400" cy="800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16</xdr:row>
      <xdr:rowOff>95250</xdr:rowOff>
    </xdr:from>
    <xdr:ext cx="904875" cy="990600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85725</xdr:colOff>
      <xdr:row>16</xdr:row>
      <xdr:rowOff>95250</xdr:rowOff>
    </xdr:from>
    <xdr:ext cx="904875" cy="981075"/>
    <xdr:pic>
      <xdr:nvPicPr>
        <xdr:cNvPr id="5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18</xdr:row>
      <xdr:rowOff>161925</xdr:rowOff>
    </xdr:from>
    <xdr:ext cx="1362075" cy="1314450"/>
    <xdr:pic>
      <xdr:nvPicPr>
        <xdr:cNvPr id="2" name="image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00550" y="3695700"/>
          <a:ext cx="1362075" cy="1314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ramitar08.com.ar/" TargetMode="External"/><Relationship Id="rId1" Type="http://schemas.openxmlformats.org/officeDocument/2006/relationships/hyperlink" Target="http://www.tramitar08.com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00"/>
  <sheetViews>
    <sheetView tabSelected="1" zoomScaleNormal="100" workbookViewId="0">
      <selection activeCell="L24" sqref="L24"/>
    </sheetView>
  </sheetViews>
  <sheetFormatPr baseColWidth="10" defaultColWidth="14.42578125" defaultRowHeight="15" customHeight="1"/>
  <cols>
    <col min="1" max="1" width="26.7109375" customWidth="1"/>
    <col min="2" max="2" width="17.85546875" bestFit="1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1" width="10.7109375" customWidth="1"/>
  </cols>
  <sheetData>
    <row r="1" spans="1:9" ht="21">
      <c r="A1" s="171" t="s">
        <v>0</v>
      </c>
      <c r="B1" s="1" t="s">
        <v>1</v>
      </c>
      <c r="C1" s="2"/>
      <c r="E1" s="3"/>
    </row>
    <row r="2" spans="1:9" ht="22.5">
      <c r="A2" s="171" t="s">
        <v>2</v>
      </c>
      <c r="B2" s="4" t="s">
        <v>3</v>
      </c>
      <c r="C2" s="5"/>
      <c r="E2" s="3"/>
      <c r="G2" s="6" t="s">
        <v>4</v>
      </c>
    </row>
    <row r="3" spans="1:9" ht="21">
      <c r="A3" s="171" t="s">
        <v>165</v>
      </c>
      <c r="B3" s="7" t="s">
        <v>6</v>
      </c>
      <c r="C3" s="8"/>
      <c r="D3" s="9" t="s">
        <v>7</v>
      </c>
      <c r="E3" s="10"/>
      <c r="G3" s="11" t="s">
        <v>8</v>
      </c>
      <c r="H3" s="12"/>
      <c r="I3" s="13"/>
    </row>
    <row r="4" spans="1:9">
      <c r="A4" s="14"/>
      <c r="B4" s="15"/>
      <c r="D4" s="16" t="s">
        <v>9</v>
      </c>
      <c r="E4" s="17"/>
      <c r="G4" s="18" t="s">
        <v>10</v>
      </c>
      <c r="H4" s="14"/>
      <c r="I4" s="19"/>
    </row>
    <row r="5" spans="1:9">
      <c r="A5" s="20" t="s">
        <v>11</v>
      </c>
      <c r="B5" s="211">
        <f>C1*1/100</f>
        <v>0</v>
      </c>
      <c r="C5" s="22">
        <v>1.4999999999999999E-2</v>
      </c>
      <c r="D5" s="16" t="s">
        <v>12</v>
      </c>
      <c r="E5" s="17"/>
      <c r="G5" s="18" t="s">
        <v>13</v>
      </c>
      <c r="H5" s="23"/>
      <c r="I5" s="19"/>
    </row>
    <row r="6" spans="1:9">
      <c r="A6" s="20" t="s">
        <v>162</v>
      </c>
      <c r="B6" s="211">
        <f>C3*1.2/100</f>
        <v>0</v>
      </c>
      <c r="C6" s="22">
        <v>1.2E-2</v>
      </c>
      <c r="D6" s="16" t="s">
        <v>15</v>
      </c>
      <c r="E6" s="17"/>
      <c r="G6" s="18" t="s">
        <v>16</v>
      </c>
      <c r="H6" s="14"/>
      <c r="I6" s="19"/>
    </row>
    <row r="7" spans="1:9">
      <c r="A7" s="20" t="s">
        <v>17</v>
      </c>
      <c r="B7" s="212">
        <v>0</v>
      </c>
      <c r="C7">
        <f>ARANCELES!E19</f>
        <v>1850</v>
      </c>
      <c r="D7" s="16" t="s">
        <v>18</v>
      </c>
      <c r="E7" s="17"/>
      <c r="G7" s="18" t="s">
        <v>19</v>
      </c>
      <c r="H7" s="14"/>
      <c r="I7" s="19"/>
    </row>
    <row r="8" spans="1:9">
      <c r="A8" s="20" t="s">
        <v>20</v>
      </c>
      <c r="B8" s="212">
        <v>0</v>
      </c>
      <c r="C8">
        <f>ARANCELES!E20</f>
        <v>2040</v>
      </c>
      <c r="D8" s="16" t="s">
        <v>21</v>
      </c>
      <c r="E8" s="17"/>
      <c r="G8" s="18" t="s">
        <v>22</v>
      </c>
      <c r="H8" s="14"/>
      <c r="I8" s="19"/>
    </row>
    <row r="9" spans="1:9">
      <c r="A9" s="20" t="s">
        <v>163</v>
      </c>
      <c r="B9" s="212">
        <f>ARANCELES!E25</f>
        <v>505</v>
      </c>
      <c r="D9" s="16" t="s">
        <v>23</v>
      </c>
      <c r="E9" s="17"/>
      <c r="G9" s="18" t="s">
        <v>24</v>
      </c>
      <c r="H9" s="14"/>
      <c r="I9" s="19"/>
    </row>
    <row r="10" spans="1:9">
      <c r="A10" s="20" t="s">
        <v>25</v>
      </c>
      <c r="B10" s="212">
        <f>ARANCELES!E25</f>
        <v>505</v>
      </c>
      <c r="D10" s="16" t="s">
        <v>26</v>
      </c>
      <c r="E10" s="17"/>
      <c r="G10" s="25" t="s">
        <v>27</v>
      </c>
      <c r="H10" s="26" t="s">
        <v>28</v>
      </c>
      <c r="I10" s="19"/>
    </row>
    <row r="11" spans="1:9">
      <c r="A11" s="20" t="s">
        <v>29</v>
      </c>
      <c r="B11" s="212">
        <f>ARANCELES!E24</f>
        <v>505</v>
      </c>
      <c r="D11" s="27" t="s">
        <v>30</v>
      </c>
      <c r="E11" s="28"/>
      <c r="G11" s="18"/>
      <c r="H11" s="26" t="s">
        <v>10</v>
      </c>
      <c r="I11" s="19"/>
    </row>
    <row r="12" spans="1:9">
      <c r="A12" s="20" t="s">
        <v>31</v>
      </c>
      <c r="B12" s="212">
        <f>FORMULARIOS!C17</f>
        <v>4068</v>
      </c>
      <c r="D12" s="26" t="s">
        <v>32</v>
      </c>
      <c r="E12" s="29"/>
      <c r="G12" s="18"/>
      <c r="H12" s="26" t="s">
        <v>33</v>
      </c>
      <c r="I12" s="19"/>
    </row>
    <row r="13" spans="1:9">
      <c r="A13" s="20" t="s">
        <v>164</v>
      </c>
      <c r="B13" s="212"/>
      <c r="C13" s="195">
        <v>800</v>
      </c>
      <c r="D13" s="30" t="s">
        <v>34</v>
      </c>
      <c r="E13" s="31"/>
      <c r="G13" s="18" t="s">
        <v>35</v>
      </c>
      <c r="H13" s="14"/>
      <c r="I13" s="19"/>
    </row>
    <row r="14" spans="1:9">
      <c r="A14" s="20" t="s">
        <v>36</v>
      </c>
      <c r="B14" s="212">
        <f>FORMULARIOS!D23</f>
        <v>15000</v>
      </c>
      <c r="C14" s="32">
        <f>ARANCELES!E22</f>
        <v>1010</v>
      </c>
      <c r="D14" s="30" t="s">
        <v>37</v>
      </c>
      <c r="E14" s="31"/>
      <c r="G14" s="18" t="s">
        <v>38</v>
      </c>
      <c r="H14" s="14"/>
      <c r="I14" s="19"/>
    </row>
    <row r="15" spans="1:9">
      <c r="A15" s="20" t="s">
        <v>39</v>
      </c>
      <c r="B15" s="212">
        <v>68000</v>
      </c>
      <c r="D15" s="30" t="s">
        <v>40</v>
      </c>
      <c r="E15" s="31"/>
      <c r="G15" s="33" t="s">
        <v>41</v>
      </c>
      <c r="H15" s="34"/>
      <c r="I15" s="35"/>
    </row>
    <row r="16" spans="1:9" ht="15.75" thickBot="1">
      <c r="A16" s="20" t="s">
        <v>42</v>
      </c>
      <c r="B16" s="212">
        <f>FORMULARIOS!J9</f>
        <v>3500</v>
      </c>
      <c r="C16" s="36">
        <f>FORMULARIOS!J9</f>
        <v>3500</v>
      </c>
      <c r="D16" s="37"/>
      <c r="E16" s="38"/>
      <c r="I16" s="37"/>
    </row>
    <row r="17" spans="1:9" ht="15.75" thickBot="1">
      <c r="A17" s="20" t="s">
        <v>43</v>
      </c>
      <c r="B17" s="212"/>
      <c r="C17" s="36">
        <f>FORMULARIOS!D21</f>
        <v>13000</v>
      </c>
      <c r="D17" s="39" t="s">
        <v>44</v>
      </c>
      <c r="E17" s="40">
        <f>B5+B6+B7+B8+B9+B10+B11+B12+B19+B20+B21+B25+B26+B27</f>
        <v>55583</v>
      </c>
      <c r="G17" s="11" t="s">
        <v>45</v>
      </c>
      <c r="H17" s="13"/>
      <c r="I17" s="37"/>
    </row>
    <row r="18" spans="1:9">
      <c r="A18" s="20" t="s">
        <v>47</v>
      </c>
      <c r="B18" s="212">
        <f>FORMULARIOS!J10</f>
        <v>5200</v>
      </c>
      <c r="D18" s="36"/>
      <c r="E18" s="3"/>
      <c r="G18" s="18" t="s">
        <v>48</v>
      </c>
      <c r="H18" s="19"/>
      <c r="I18" s="37"/>
    </row>
    <row r="19" spans="1:9">
      <c r="A19" s="26" t="s">
        <v>166</v>
      </c>
      <c r="B19" s="213"/>
      <c r="D19" s="196"/>
      <c r="E19" s="3"/>
      <c r="G19" s="45" t="s">
        <v>49</v>
      </c>
      <c r="H19" s="46"/>
    </row>
    <row r="20" spans="1:9" ht="15.75" thickBot="1">
      <c r="A20" s="26" t="s">
        <v>50</v>
      </c>
      <c r="B20" s="213">
        <v>50000</v>
      </c>
      <c r="D20" s="196">
        <f>ARANCELES!E26</f>
        <v>970</v>
      </c>
      <c r="E20" s="3"/>
      <c r="G20" s="33" t="s">
        <v>51</v>
      </c>
      <c r="H20" s="48"/>
      <c r="I20" s="49"/>
    </row>
    <row r="21" spans="1:9" ht="15.75" customHeight="1" thickBot="1">
      <c r="A21" s="26" t="s">
        <v>53</v>
      </c>
      <c r="B21" s="213"/>
      <c r="D21" s="196">
        <f>ARANCELES!E21</f>
        <v>580</v>
      </c>
      <c r="E21" s="3"/>
    </row>
    <row r="22" spans="1:9" ht="15.75" customHeight="1" thickBot="1">
      <c r="A22" s="26" t="s">
        <v>54</v>
      </c>
      <c r="B22" s="213"/>
      <c r="D22" s="196">
        <f>FORMULARIOS!J4</f>
        <v>2800</v>
      </c>
      <c r="E22" s="3"/>
      <c r="G22" s="50" t="s">
        <v>55</v>
      </c>
      <c r="H22" s="51" t="s">
        <v>56</v>
      </c>
      <c r="I22" s="52"/>
    </row>
    <row r="23" spans="1:9" ht="15.75" customHeight="1">
      <c r="A23" s="26" t="s">
        <v>57</v>
      </c>
      <c r="B23" s="213"/>
      <c r="D23" s="196">
        <f>FORMULARIOS!J6</f>
        <v>2800</v>
      </c>
      <c r="E23" s="3"/>
      <c r="G23" s="53" t="s">
        <v>58</v>
      </c>
      <c r="H23" s="54">
        <v>1.4999999999999999E-2</v>
      </c>
      <c r="I23" s="55"/>
    </row>
    <row r="24" spans="1:9" ht="15.75" customHeight="1">
      <c r="A24" s="26" t="s">
        <v>59</v>
      </c>
      <c r="B24" s="213"/>
      <c r="D24" s="196">
        <f>FORMULARIOS!J7</f>
        <v>3500</v>
      </c>
      <c r="E24" s="3"/>
      <c r="G24" s="56" t="s">
        <v>60</v>
      </c>
      <c r="H24" s="57">
        <f>ARANCELES!F12</f>
        <v>3000</v>
      </c>
      <c r="I24" s="58"/>
    </row>
    <row r="25" spans="1:9" ht="15.75" customHeight="1">
      <c r="A25" s="26" t="s">
        <v>61</v>
      </c>
      <c r="B25" s="213"/>
      <c r="D25" s="196">
        <f>ARANCELES!E27</f>
        <v>580</v>
      </c>
      <c r="E25" s="3"/>
      <c r="G25" s="59" t="s">
        <v>62</v>
      </c>
      <c r="H25" s="60">
        <v>1.4999999999999999E-2</v>
      </c>
      <c r="I25" s="55"/>
    </row>
    <row r="26" spans="1:9" ht="15.75" customHeight="1">
      <c r="A26" s="26" t="s">
        <v>63</v>
      </c>
      <c r="B26" s="213"/>
      <c r="D26" s="196">
        <f>ARANCELES!E28</f>
        <v>970</v>
      </c>
      <c r="E26" s="194" t="s">
        <v>161</v>
      </c>
      <c r="G26" s="61" t="s">
        <v>64</v>
      </c>
      <c r="H26" s="62">
        <f>ARANCELES!F14</f>
        <v>4700</v>
      </c>
      <c r="I26" s="58"/>
    </row>
    <row r="27" spans="1:9" ht="15.75" customHeight="1">
      <c r="A27" s="26" t="s">
        <v>65</v>
      </c>
      <c r="B27" s="213">
        <f>F33</f>
        <v>0</v>
      </c>
      <c r="D27" s="32" t="s">
        <v>66</v>
      </c>
      <c r="E27" s="3"/>
      <c r="G27" s="63" t="s">
        <v>67</v>
      </c>
      <c r="H27" s="64">
        <v>1.4999999999999999E-2</v>
      </c>
      <c r="I27" s="55"/>
    </row>
    <row r="28" spans="1:9" ht="15.75" customHeight="1">
      <c r="A28" s="26" t="s">
        <v>68</v>
      </c>
      <c r="B28" s="213"/>
      <c r="C28" s="36"/>
      <c r="E28" s="3"/>
      <c r="G28" s="56" t="s">
        <v>69</v>
      </c>
      <c r="H28" s="57">
        <f>ARANCELES!F16</f>
        <v>6300</v>
      </c>
      <c r="I28" s="58"/>
    </row>
    <row r="29" spans="1:9" ht="15.75" customHeight="1" thickBot="1">
      <c r="A29" s="26" t="s">
        <v>70</v>
      </c>
      <c r="B29" s="213"/>
      <c r="C29" s="36"/>
      <c r="E29" s="65" t="s">
        <v>71</v>
      </c>
    </row>
    <row r="30" spans="1:9" ht="15.75" customHeight="1" thickBot="1">
      <c r="A30" s="66" t="s">
        <v>72</v>
      </c>
      <c r="B30" s="214"/>
      <c r="C30" s="36"/>
      <c r="D30" s="36">
        <f>FORMULARIOS!C12</f>
        <v>5200</v>
      </c>
      <c r="E30" s="67" t="s">
        <v>73</v>
      </c>
      <c r="F30" s="26">
        <v>0</v>
      </c>
      <c r="H30" s="41" t="s">
        <v>46</v>
      </c>
      <c r="I30" s="42"/>
    </row>
    <row r="31" spans="1:9" ht="15.75" customHeight="1" thickBot="1">
      <c r="A31" s="68" t="s">
        <v>74</v>
      </c>
      <c r="B31" s="221">
        <f>B4+B5+B6+B7+B8+B9+B10+B11+B12+B13+B14+B15+B16+B17+B18+B19+B20+B21+B22+B23+B24+B25+B26+B27+B28+B29+B30</f>
        <v>147283</v>
      </c>
      <c r="C31" s="36"/>
      <c r="E31" s="67" t="s">
        <v>75</v>
      </c>
      <c r="F31" s="69">
        <f>B6*0.1/100*F30</f>
        <v>0</v>
      </c>
      <c r="H31" s="43"/>
      <c r="I31" s="44"/>
    </row>
    <row r="32" spans="1:9" ht="15.75" customHeight="1" thickBot="1">
      <c r="B32" s="37"/>
      <c r="C32" s="36"/>
      <c r="E32" s="70" t="s">
        <v>76</v>
      </c>
      <c r="F32" s="69">
        <f>B6*0.15/100*F30</f>
        <v>0</v>
      </c>
    </row>
    <row r="33" spans="1:9" ht="15.75" customHeight="1" thickBot="1">
      <c r="A33" s="71" t="s">
        <v>77</v>
      </c>
      <c r="B33" s="72"/>
      <c r="C33" s="36"/>
      <c r="E33" s="73" t="s">
        <v>78</v>
      </c>
      <c r="F33" s="74">
        <f>F31+F32</f>
        <v>0</v>
      </c>
      <c r="H33" s="41" t="s">
        <v>52</v>
      </c>
      <c r="I33" s="42"/>
    </row>
    <row r="34" spans="1:9" ht="15.75" customHeight="1" thickBot="1">
      <c r="B34" s="37"/>
      <c r="C34" s="36"/>
      <c r="E34" s="36" t="s">
        <v>79</v>
      </c>
      <c r="F34" s="75">
        <f>F31+F32+B6</f>
        <v>0</v>
      </c>
      <c r="H34" s="43"/>
      <c r="I34" s="44"/>
    </row>
    <row r="35" spans="1:9" ht="15.75" customHeight="1">
      <c r="B35" s="37"/>
      <c r="C35" s="36"/>
    </row>
    <row r="36" spans="1:9" ht="15.75" customHeight="1">
      <c r="B36" s="37"/>
      <c r="C36" s="36"/>
    </row>
    <row r="37" spans="1:9" ht="15.75" customHeight="1">
      <c r="E37" s="3"/>
    </row>
    <row r="38" spans="1:9" ht="15.75" customHeight="1">
      <c r="E38" s="3"/>
    </row>
    <row r="39" spans="1:9" ht="15.75" customHeight="1">
      <c r="E39" s="3"/>
    </row>
    <row r="40" spans="1:9" ht="15.75" customHeight="1">
      <c r="E40" s="3"/>
    </row>
    <row r="41" spans="1:9" ht="15.75" customHeight="1">
      <c r="E41" s="3"/>
    </row>
    <row r="42" spans="1:9" ht="15.75" customHeight="1">
      <c r="E42" s="3"/>
    </row>
    <row r="43" spans="1:9" ht="15.75" customHeight="1">
      <c r="E43" s="3"/>
    </row>
    <row r="44" spans="1:9" ht="15.75" customHeight="1">
      <c r="E44" s="3"/>
    </row>
    <row r="45" spans="1:9" ht="15.75" customHeight="1">
      <c r="E45" s="3"/>
    </row>
    <row r="46" spans="1:9" ht="15.75" customHeight="1">
      <c r="E46" s="3"/>
    </row>
    <row r="47" spans="1:9" ht="15.75" customHeight="1">
      <c r="E47" s="3"/>
    </row>
    <row r="48" spans="1:9" ht="15.75" customHeight="1">
      <c r="E48" s="3"/>
    </row>
    <row r="49" spans="5:5" ht="15.75" customHeight="1">
      <c r="E49" s="3"/>
    </row>
    <row r="50" spans="5:5" ht="15.75" customHeight="1">
      <c r="E50" s="3"/>
    </row>
    <row r="51" spans="5:5" ht="15.75" customHeight="1">
      <c r="E51" s="3"/>
    </row>
    <row r="52" spans="5:5" ht="15.75" customHeight="1">
      <c r="E52" s="3"/>
    </row>
    <row r="53" spans="5:5" ht="15.75" customHeight="1">
      <c r="E53" s="3"/>
    </row>
    <row r="54" spans="5:5" ht="15.75" customHeight="1">
      <c r="E54" s="3"/>
    </row>
    <row r="55" spans="5:5" ht="15.75" customHeight="1">
      <c r="E55" s="3"/>
    </row>
    <row r="56" spans="5:5" ht="15.75" customHeight="1">
      <c r="E56" s="3"/>
    </row>
    <row r="57" spans="5:5" ht="15.75" customHeight="1">
      <c r="E57" s="3"/>
    </row>
    <row r="58" spans="5:5" ht="15.75" customHeight="1">
      <c r="E58" s="3"/>
    </row>
    <row r="59" spans="5:5" ht="15.75" customHeight="1">
      <c r="E59" s="3"/>
    </row>
    <row r="60" spans="5:5" ht="15.75" customHeight="1">
      <c r="E60" s="3"/>
    </row>
    <row r="61" spans="5:5" ht="15.75" customHeight="1">
      <c r="E61" s="3"/>
    </row>
    <row r="62" spans="5:5" ht="15.75" customHeight="1">
      <c r="E62" s="3"/>
    </row>
    <row r="63" spans="5:5" ht="15.75" customHeight="1">
      <c r="E63" s="3"/>
    </row>
    <row r="64" spans="5:5" ht="15.75" customHeight="1">
      <c r="E64" s="3"/>
    </row>
    <row r="65" spans="5:5" ht="15.75" customHeight="1">
      <c r="E65" s="3"/>
    </row>
    <row r="66" spans="5:5" ht="15.75" customHeight="1">
      <c r="E66" s="3"/>
    </row>
    <row r="67" spans="5:5" ht="15.75" customHeight="1">
      <c r="E67" s="3"/>
    </row>
    <row r="68" spans="5:5" ht="15.75" customHeight="1">
      <c r="E68" s="3"/>
    </row>
    <row r="69" spans="5:5" ht="15.75" customHeight="1">
      <c r="E69" s="3"/>
    </row>
    <row r="70" spans="5:5" ht="15.75" customHeight="1">
      <c r="E70" s="3"/>
    </row>
    <row r="71" spans="5:5" ht="15.75" customHeight="1">
      <c r="E71" s="3"/>
    </row>
    <row r="72" spans="5:5" ht="15.75" customHeight="1">
      <c r="E72" s="3"/>
    </row>
    <row r="73" spans="5:5" ht="15.75" customHeight="1">
      <c r="E73" s="3"/>
    </row>
    <row r="74" spans="5:5" ht="15.75" customHeight="1">
      <c r="E74" s="3"/>
    </row>
    <row r="75" spans="5:5" ht="15.75" customHeight="1">
      <c r="E75" s="3"/>
    </row>
    <row r="76" spans="5:5" ht="15.75" customHeight="1">
      <c r="E76" s="3"/>
    </row>
    <row r="77" spans="5:5" ht="15.75" customHeight="1">
      <c r="E77" s="3"/>
    </row>
    <row r="78" spans="5:5" ht="15.75" customHeight="1">
      <c r="E78" s="3"/>
    </row>
    <row r="79" spans="5:5" ht="15.75" customHeight="1">
      <c r="E79" s="3"/>
    </row>
    <row r="80" spans="5:5" ht="15.75" customHeight="1">
      <c r="E80" s="3"/>
    </row>
    <row r="81" spans="5:5" ht="15.75" customHeight="1">
      <c r="E81" s="3"/>
    </row>
    <row r="82" spans="5:5" ht="15.75" customHeight="1">
      <c r="E82" s="3"/>
    </row>
    <row r="83" spans="5:5" ht="15.75" customHeight="1">
      <c r="E83" s="3"/>
    </row>
    <row r="84" spans="5:5" ht="15.75" customHeight="1">
      <c r="E84" s="3"/>
    </row>
    <row r="85" spans="5:5" ht="15.75" customHeight="1">
      <c r="E85" s="3"/>
    </row>
    <row r="86" spans="5:5" ht="15.75" customHeight="1">
      <c r="E86" s="3"/>
    </row>
    <row r="87" spans="5:5" ht="15.75" customHeight="1">
      <c r="E87" s="3"/>
    </row>
    <row r="88" spans="5:5" ht="15.75" customHeight="1">
      <c r="E88" s="3"/>
    </row>
    <row r="89" spans="5:5" ht="15.75" customHeight="1">
      <c r="E89" s="3"/>
    </row>
    <row r="90" spans="5:5" ht="15.75" customHeight="1">
      <c r="E90" s="3"/>
    </row>
    <row r="91" spans="5:5" ht="15.75" customHeight="1">
      <c r="E91" s="3"/>
    </row>
    <row r="92" spans="5:5" ht="15.75" customHeight="1">
      <c r="E92" s="3"/>
    </row>
    <row r="93" spans="5:5" ht="15.75" customHeight="1">
      <c r="E93" s="3"/>
    </row>
    <row r="94" spans="5:5" ht="15.75" customHeight="1">
      <c r="E94" s="3"/>
    </row>
    <row r="95" spans="5:5" ht="15.75" customHeight="1">
      <c r="E95" s="3"/>
    </row>
    <row r="96" spans="5:5" ht="15.75" customHeight="1">
      <c r="E96" s="3"/>
    </row>
    <row r="97" spans="5:5" ht="15.75" customHeight="1">
      <c r="E97" s="3"/>
    </row>
    <row r="98" spans="5:5" ht="15.75" customHeight="1">
      <c r="E98" s="3"/>
    </row>
    <row r="99" spans="5:5" ht="15.75" customHeight="1">
      <c r="E99" s="3"/>
    </row>
    <row r="100" spans="5:5" ht="15.75" customHeight="1">
      <c r="E100" s="3"/>
    </row>
  </sheetData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00"/>
  <sheetViews>
    <sheetView workbookViewId="0">
      <selection activeCell="C1" sqref="C1"/>
    </sheetView>
  </sheetViews>
  <sheetFormatPr baseColWidth="10" defaultColWidth="14.42578125" defaultRowHeight="15" customHeight="1"/>
  <cols>
    <col min="1" max="1" width="26.7109375" customWidth="1"/>
    <col min="2" max="2" width="17.85546875" bestFit="1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1" width="10.7109375" customWidth="1"/>
  </cols>
  <sheetData>
    <row r="1" spans="1:9" ht="21">
      <c r="A1" s="171" t="s">
        <v>0</v>
      </c>
      <c r="B1" s="1" t="s">
        <v>1</v>
      </c>
      <c r="C1" s="2"/>
      <c r="E1" s="3"/>
    </row>
    <row r="2" spans="1:9" ht="22.5">
      <c r="A2" s="171" t="s">
        <v>137</v>
      </c>
      <c r="B2" s="4" t="s">
        <v>3</v>
      </c>
      <c r="C2" s="5"/>
      <c r="E2" s="3"/>
      <c r="G2" s="6" t="s">
        <v>4</v>
      </c>
    </row>
    <row r="3" spans="1:9" ht="21">
      <c r="A3" s="171" t="s">
        <v>5</v>
      </c>
      <c r="B3" s="7" t="s">
        <v>6</v>
      </c>
      <c r="C3" s="8"/>
      <c r="D3" s="89" t="s">
        <v>7</v>
      </c>
      <c r="E3" s="76"/>
      <c r="G3" s="11" t="s">
        <v>8</v>
      </c>
      <c r="H3" s="12"/>
      <c r="I3" s="13"/>
    </row>
    <row r="4" spans="1:9">
      <c r="A4" s="14"/>
      <c r="B4" s="15"/>
      <c r="D4" s="77" t="s">
        <v>9</v>
      </c>
      <c r="E4" s="78"/>
      <c r="G4" s="18" t="s">
        <v>10</v>
      </c>
      <c r="H4" s="14"/>
      <c r="I4" s="19"/>
    </row>
    <row r="5" spans="1:9">
      <c r="A5" s="90" t="s">
        <v>11</v>
      </c>
      <c r="B5" s="215">
        <f>C1*1/100</f>
        <v>0</v>
      </c>
      <c r="C5" s="22">
        <v>1.4999999999999999E-2</v>
      </c>
      <c r="D5" s="77" t="s">
        <v>12</v>
      </c>
      <c r="E5" s="78"/>
      <c r="G5" s="18" t="s">
        <v>13</v>
      </c>
      <c r="H5" s="23"/>
      <c r="I5" s="19"/>
    </row>
    <row r="6" spans="1:9">
      <c r="A6" s="90" t="s">
        <v>14</v>
      </c>
      <c r="B6" s="216">
        <f>C3*1.2/100</f>
        <v>0</v>
      </c>
      <c r="C6" s="22">
        <v>1.2E-2</v>
      </c>
      <c r="D6" s="77" t="s">
        <v>15</v>
      </c>
      <c r="E6" s="78"/>
      <c r="G6" s="18" t="s">
        <v>16</v>
      </c>
      <c r="H6" s="14"/>
      <c r="I6" s="19"/>
    </row>
    <row r="7" spans="1:9">
      <c r="A7" s="90" t="s">
        <v>17</v>
      </c>
      <c r="B7" s="217">
        <f>ARANCELES!D19</f>
        <v>2580</v>
      </c>
      <c r="D7" s="77" t="s">
        <v>83</v>
      </c>
      <c r="E7" s="78"/>
      <c r="G7" s="18" t="s">
        <v>19</v>
      </c>
      <c r="H7" s="14"/>
      <c r="I7" s="19"/>
    </row>
    <row r="8" spans="1:9">
      <c r="A8" s="90" t="s">
        <v>20</v>
      </c>
      <c r="B8" s="217">
        <f>ARANCELES!D20</f>
        <v>5290</v>
      </c>
      <c r="D8" s="77" t="s">
        <v>21</v>
      </c>
      <c r="E8" s="78"/>
      <c r="G8" s="18" t="s">
        <v>22</v>
      </c>
      <c r="H8" s="14"/>
      <c r="I8" s="19"/>
    </row>
    <row r="9" spans="1:9">
      <c r="A9" s="90" t="s">
        <v>163</v>
      </c>
      <c r="B9" s="217">
        <f>ARANCELES!D25</f>
        <v>650</v>
      </c>
      <c r="D9" s="77" t="s">
        <v>23</v>
      </c>
      <c r="E9" s="78"/>
      <c r="G9" s="18" t="s">
        <v>24</v>
      </c>
      <c r="H9" s="14"/>
      <c r="I9" s="19"/>
    </row>
    <row r="10" spans="1:9">
      <c r="A10" s="90" t="s">
        <v>25</v>
      </c>
      <c r="B10" s="217">
        <f>ARANCELES!D25</f>
        <v>650</v>
      </c>
      <c r="D10" s="77" t="s">
        <v>26</v>
      </c>
      <c r="E10" s="78"/>
      <c r="G10" s="25" t="s">
        <v>27</v>
      </c>
      <c r="H10" s="26" t="s">
        <v>28</v>
      </c>
      <c r="I10" s="19"/>
    </row>
    <row r="11" spans="1:9">
      <c r="A11" s="90" t="s">
        <v>29</v>
      </c>
      <c r="B11" s="217">
        <f>ARANCELES!D24</f>
        <v>650</v>
      </c>
      <c r="D11" s="79" t="s">
        <v>30</v>
      </c>
      <c r="E11" s="80"/>
      <c r="G11" s="18"/>
      <c r="H11" s="26" t="s">
        <v>10</v>
      </c>
      <c r="I11" s="19"/>
    </row>
    <row r="12" spans="1:9">
      <c r="A12" s="90" t="s">
        <v>31</v>
      </c>
      <c r="B12" s="217">
        <f>FORMULARIOS!C17</f>
        <v>4068</v>
      </c>
      <c r="D12" s="26" t="s">
        <v>32</v>
      </c>
      <c r="E12" s="29"/>
      <c r="G12" s="18"/>
      <c r="H12" s="26" t="s">
        <v>33</v>
      </c>
      <c r="I12" s="19"/>
    </row>
    <row r="13" spans="1:9">
      <c r="A13" s="90" t="s">
        <v>164</v>
      </c>
      <c r="B13" s="217"/>
      <c r="C13" s="195">
        <v>800</v>
      </c>
      <c r="D13" s="81" t="s">
        <v>34</v>
      </c>
      <c r="E13" s="82"/>
      <c r="G13" s="18" t="s">
        <v>35</v>
      </c>
      <c r="H13" s="14"/>
      <c r="I13" s="19"/>
    </row>
    <row r="14" spans="1:9">
      <c r="A14" s="90" t="s">
        <v>36</v>
      </c>
      <c r="B14" s="217">
        <f>FORMULARIOS!D23</f>
        <v>15000</v>
      </c>
      <c r="C14" s="192">
        <f>ARANCELES!D22</f>
        <v>1300</v>
      </c>
      <c r="D14" s="81" t="s">
        <v>37</v>
      </c>
      <c r="E14" s="82"/>
      <c r="G14" s="18" t="s">
        <v>38</v>
      </c>
      <c r="H14" s="14"/>
      <c r="I14" s="19"/>
    </row>
    <row r="15" spans="1:9">
      <c r="A15" s="90" t="s">
        <v>39</v>
      </c>
      <c r="B15" s="217">
        <v>75000</v>
      </c>
      <c r="D15" s="81" t="s">
        <v>40</v>
      </c>
      <c r="E15" s="82"/>
      <c r="G15" s="33" t="s">
        <v>41</v>
      </c>
      <c r="H15" s="34"/>
      <c r="I15" s="35"/>
    </row>
    <row r="16" spans="1:9" ht="15.75" thickBot="1">
      <c r="A16" s="90" t="s">
        <v>42</v>
      </c>
      <c r="B16" s="217">
        <f>C16</f>
        <v>9000</v>
      </c>
      <c r="C16" s="91">
        <f>FORMULARIOS!I9</f>
        <v>9000</v>
      </c>
      <c r="D16" s="37"/>
      <c r="E16" s="38"/>
      <c r="I16" s="37"/>
    </row>
    <row r="17" spans="1:9" ht="15.75" thickBot="1">
      <c r="A17" s="90" t="s">
        <v>43</v>
      </c>
      <c r="B17" s="217"/>
      <c r="C17" s="36">
        <f>FORMULARIOS!D20</f>
        <v>13000</v>
      </c>
      <c r="D17" s="39" t="s">
        <v>44</v>
      </c>
      <c r="E17" s="40">
        <f>B5+B6+B7+B8+B9+B10+B11+B12+B19+B20+B21+B25+B26+B27</f>
        <v>13888</v>
      </c>
      <c r="G17" s="11" t="s">
        <v>45</v>
      </c>
      <c r="H17" s="13"/>
      <c r="I17" s="37"/>
    </row>
    <row r="18" spans="1:9">
      <c r="A18" s="90" t="s">
        <v>47</v>
      </c>
      <c r="B18" s="217">
        <f>FORMULARIOS!I10</f>
        <v>5200</v>
      </c>
      <c r="D18" s="36">
        <f>FORMULARIOS!C10</f>
        <v>5200</v>
      </c>
      <c r="E18" s="3"/>
      <c r="G18" s="18" t="s">
        <v>48</v>
      </c>
      <c r="H18" s="19"/>
      <c r="I18" s="37"/>
    </row>
    <row r="19" spans="1:9" ht="15.75" thickBot="1">
      <c r="A19" s="83" t="s">
        <v>166</v>
      </c>
      <c r="B19" s="218"/>
      <c r="D19" s="47"/>
      <c r="E19" s="3"/>
      <c r="G19" s="33" t="s">
        <v>84</v>
      </c>
      <c r="H19" s="35"/>
    </row>
    <row r="20" spans="1:9">
      <c r="A20" s="83" t="s">
        <v>50</v>
      </c>
      <c r="B20" s="218"/>
      <c r="D20" s="36" t="s">
        <v>85</v>
      </c>
      <c r="E20" s="3"/>
    </row>
    <row r="21" spans="1:9" ht="15.75" customHeight="1" thickBot="1">
      <c r="A21" s="83" t="s">
        <v>53</v>
      </c>
      <c r="B21" s="218"/>
      <c r="D21" s="47">
        <f>ARANCELES!D21</f>
        <v>710</v>
      </c>
      <c r="E21" s="3"/>
    </row>
    <row r="22" spans="1:9" ht="15.75" customHeight="1" thickBot="1">
      <c r="A22" s="83" t="s">
        <v>86</v>
      </c>
      <c r="B22" s="218"/>
      <c r="D22" s="36">
        <f>FORMULARIOS!I4</f>
        <v>5200</v>
      </c>
      <c r="E22" s="3"/>
      <c r="G22" s="92" t="s">
        <v>87</v>
      </c>
      <c r="H22" s="93"/>
      <c r="I22" s="52"/>
    </row>
    <row r="23" spans="1:9" ht="15.75" customHeight="1">
      <c r="A23" s="83" t="s">
        <v>88</v>
      </c>
      <c r="B23" s="218"/>
      <c r="D23" s="36">
        <f>FORMULARIOS!I6</f>
        <v>5200</v>
      </c>
      <c r="E23" s="3"/>
      <c r="G23" s="94" t="s">
        <v>89</v>
      </c>
      <c r="H23" s="54">
        <v>1.4999999999999999E-2</v>
      </c>
      <c r="I23" s="55"/>
    </row>
    <row r="24" spans="1:9" ht="15.75" customHeight="1">
      <c r="A24" s="83" t="s">
        <v>59</v>
      </c>
      <c r="B24" s="218"/>
      <c r="D24" s="36">
        <f>FORMULARIOS!I7</f>
        <v>8400</v>
      </c>
      <c r="E24" s="3"/>
      <c r="G24" s="95" t="s">
        <v>90</v>
      </c>
      <c r="H24" s="96">
        <f>ARANCELES!B8</f>
        <v>13100</v>
      </c>
      <c r="I24" s="58"/>
    </row>
    <row r="25" spans="1:9" ht="15.75" customHeight="1">
      <c r="A25" s="83" t="s">
        <v>61</v>
      </c>
      <c r="B25" s="218"/>
      <c r="D25" s="47">
        <f>ARANCELES!D27</f>
        <v>710</v>
      </c>
      <c r="E25" s="3"/>
      <c r="G25" s="97" t="s">
        <v>91</v>
      </c>
      <c r="H25" s="98">
        <v>1.4999999999999999E-2</v>
      </c>
      <c r="I25" s="55"/>
    </row>
    <row r="26" spans="1:9" ht="15.75" customHeight="1">
      <c r="A26" s="83" t="s">
        <v>63</v>
      </c>
      <c r="B26" s="218"/>
      <c r="D26" s="47">
        <f>ARANCELES!D28</f>
        <v>1220</v>
      </c>
      <c r="E26" s="3"/>
      <c r="G26" s="99" t="s">
        <v>92</v>
      </c>
      <c r="H26" s="100">
        <f>ARANCELES!B10</f>
        <v>9000</v>
      </c>
      <c r="I26" s="58"/>
    </row>
    <row r="27" spans="1:9" ht="15.75" customHeight="1">
      <c r="A27" s="83" t="s">
        <v>65</v>
      </c>
      <c r="B27" s="218">
        <f>F33</f>
        <v>0</v>
      </c>
      <c r="D27" s="32" t="s">
        <v>81</v>
      </c>
      <c r="E27" s="3"/>
      <c r="G27" s="101" t="s">
        <v>93</v>
      </c>
      <c r="H27" s="54">
        <v>1.4999999999999999E-2</v>
      </c>
      <c r="I27" s="55"/>
    </row>
    <row r="28" spans="1:9" ht="15.75" customHeight="1">
      <c r="A28" s="83" t="s">
        <v>68</v>
      </c>
      <c r="B28" s="218"/>
      <c r="C28" s="36"/>
      <c r="E28" s="3"/>
      <c r="G28" s="102"/>
      <c r="H28" s="57">
        <f>ARANCELES!B12</f>
        <v>5100</v>
      </c>
      <c r="I28" s="58"/>
    </row>
    <row r="29" spans="1:9" ht="15.75" customHeight="1" thickBot="1">
      <c r="A29" s="83" t="s">
        <v>70</v>
      </c>
      <c r="B29" s="218"/>
      <c r="C29" s="36"/>
      <c r="E29" s="65" t="s">
        <v>71</v>
      </c>
    </row>
    <row r="30" spans="1:9" ht="15.75" customHeight="1" thickBot="1">
      <c r="A30" s="87" t="s">
        <v>72</v>
      </c>
      <c r="B30" s="219"/>
      <c r="C30" s="36"/>
      <c r="D30" s="36">
        <f>FORMULARIOS!I12</f>
        <v>5200</v>
      </c>
      <c r="E30" s="67" t="s">
        <v>73</v>
      </c>
      <c r="F30" s="14">
        <v>0</v>
      </c>
      <c r="H30" s="41" t="s">
        <v>46</v>
      </c>
      <c r="I30" s="42"/>
    </row>
    <row r="31" spans="1:9" ht="15.75" customHeight="1" thickBot="1">
      <c r="A31" s="88" t="s">
        <v>74</v>
      </c>
      <c r="B31" s="220">
        <f>B4+B5+B6+B7+B8+B9+B10+B11+B12+B13+B14+B15+B16+B17+B18+B19+B20+B21+B22+B23+B24+B25+B26+B27+B28+B29+B30</f>
        <v>118088</v>
      </c>
      <c r="C31" s="36"/>
      <c r="E31" s="67" t="s">
        <v>75</v>
      </c>
      <c r="F31" s="69">
        <f>B6*0.1/100*F30</f>
        <v>0</v>
      </c>
      <c r="H31" s="43"/>
      <c r="I31" s="44"/>
    </row>
    <row r="32" spans="1:9" ht="15.75" customHeight="1" thickBot="1">
      <c r="B32" s="37"/>
      <c r="C32" s="36"/>
      <c r="E32" s="70" t="s">
        <v>76</v>
      </c>
      <c r="F32" s="69">
        <f>B6*0.15/100*F30</f>
        <v>0</v>
      </c>
    </row>
    <row r="33" spans="1:9" ht="15.75" customHeight="1" thickBot="1">
      <c r="A33" s="71" t="s">
        <v>77</v>
      </c>
      <c r="B33" s="72"/>
      <c r="C33" s="36"/>
      <c r="E33" s="73" t="s">
        <v>78</v>
      </c>
      <c r="F33" s="74">
        <f>F31+F32</f>
        <v>0</v>
      </c>
      <c r="H33" s="41" t="s">
        <v>52</v>
      </c>
      <c r="I33" s="42"/>
    </row>
    <row r="34" spans="1:9" ht="15.75" customHeight="1" thickBot="1">
      <c r="B34" s="37"/>
      <c r="C34" s="36"/>
      <c r="E34" s="36" t="s">
        <v>79</v>
      </c>
      <c r="F34" s="75">
        <f>F31+F32+B6</f>
        <v>0</v>
      </c>
      <c r="H34" s="43"/>
      <c r="I34" s="44"/>
    </row>
    <row r="35" spans="1:9" ht="15.75" customHeight="1">
      <c r="B35" s="37"/>
      <c r="C35" s="36"/>
    </row>
    <row r="36" spans="1:9" ht="15.75" customHeight="1">
      <c r="B36" s="37"/>
      <c r="C36" s="36"/>
    </row>
    <row r="37" spans="1:9" ht="15.75" customHeight="1">
      <c r="E37" s="3"/>
    </row>
    <row r="38" spans="1:9" ht="15.75" customHeight="1">
      <c r="E38" s="3"/>
    </row>
    <row r="39" spans="1:9" ht="15.75" customHeight="1">
      <c r="E39" s="3"/>
    </row>
    <row r="40" spans="1:9" ht="15.75" customHeight="1">
      <c r="E40" s="3"/>
    </row>
    <row r="41" spans="1:9" ht="15.75" customHeight="1">
      <c r="E41" s="3"/>
    </row>
    <row r="42" spans="1:9" ht="15.75" customHeight="1">
      <c r="E42" s="3"/>
    </row>
    <row r="43" spans="1:9" ht="15.75" customHeight="1">
      <c r="E43" s="3"/>
    </row>
    <row r="44" spans="1:9" ht="15.75" customHeight="1">
      <c r="E44" s="3"/>
    </row>
    <row r="45" spans="1:9" ht="15.75" customHeight="1">
      <c r="E45" s="3"/>
    </row>
    <row r="46" spans="1:9" ht="15.75" customHeight="1">
      <c r="E46" s="3"/>
    </row>
    <row r="47" spans="1:9" ht="15.75" customHeight="1">
      <c r="E47" s="3"/>
    </row>
    <row r="48" spans="1:9" ht="15.75" customHeight="1">
      <c r="E48" s="3"/>
    </row>
    <row r="49" spans="5:5" ht="15.75" customHeight="1">
      <c r="E49" s="3"/>
    </row>
    <row r="50" spans="5:5" ht="15.75" customHeight="1">
      <c r="E50" s="3"/>
    </row>
    <row r="51" spans="5:5" ht="15.75" customHeight="1">
      <c r="E51" s="3"/>
    </row>
    <row r="52" spans="5:5" ht="15.75" customHeight="1">
      <c r="E52" s="3"/>
    </row>
    <row r="53" spans="5:5" ht="15.75" customHeight="1">
      <c r="E53" s="3"/>
    </row>
    <row r="54" spans="5:5" ht="15.75" customHeight="1">
      <c r="E54" s="3"/>
    </row>
    <row r="55" spans="5:5" ht="15.75" customHeight="1">
      <c r="E55" s="3"/>
    </row>
    <row r="56" spans="5:5" ht="15.75" customHeight="1">
      <c r="E56" s="3"/>
    </row>
    <row r="57" spans="5:5" ht="15.75" customHeight="1">
      <c r="E57" s="3"/>
    </row>
    <row r="58" spans="5:5" ht="15.75" customHeight="1">
      <c r="E58" s="3"/>
    </row>
    <row r="59" spans="5:5" ht="15.75" customHeight="1">
      <c r="E59" s="3"/>
    </row>
    <row r="60" spans="5:5" ht="15.75" customHeight="1">
      <c r="E60" s="3"/>
    </row>
    <row r="61" spans="5:5" ht="15.75" customHeight="1">
      <c r="E61" s="3"/>
    </row>
    <row r="62" spans="5:5" ht="15.75" customHeight="1">
      <c r="E62" s="3"/>
    </row>
    <row r="63" spans="5:5" ht="15.75" customHeight="1">
      <c r="E63" s="3"/>
    </row>
    <row r="64" spans="5:5" ht="15.75" customHeight="1">
      <c r="E64" s="3"/>
    </row>
    <row r="65" spans="5:5" ht="15.75" customHeight="1">
      <c r="E65" s="3"/>
    </row>
    <row r="66" spans="5:5" ht="15.75" customHeight="1">
      <c r="E66" s="3"/>
    </row>
    <row r="67" spans="5:5" ht="15.75" customHeight="1">
      <c r="E67" s="3"/>
    </row>
    <row r="68" spans="5:5" ht="15.75" customHeight="1">
      <c r="E68" s="3"/>
    </row>
    <row r="69" spans="5:5" ht="15.75" customHeight="1">
      <c r="E69" s="3"/>
    </row>
    <row r="70" spans="5:5" ht="15.75" customHeight="1">
      <c r="E70" s="3"/>
    </row>
    <row r="71" spans="5:5" ht="15.75" customHeight="1">
      <c r="E71" s="3"/>
    </row>
    <row r="72" spans="5:5" ht="15.75" customHeight="1">
      <c r="E72" s="3"/>
    </row>
    <row r="73" spans="5:5" ht="15.75" customHeight="1">
      <c r="E73" s="3"/>
    </row>
    <row r="74" spans="5:5" ht="15.75" customHeight="1">
      <c r="E74" s="3"/>
    </row>
    <row r="75" spans="5:5" ht="15.75" customHeight="1">
      <c r="E75" s="3"/>
    </row>
    <row r="76" spans="5:5" ht="15.75" customHeight="1">
      <c r="E76" s="3"/>
    </row>
    <row r="77" spans="5:5" ht="15.75" customHeight="1">
      <c r="E77" s="3"/>
    </row>
    <row r="78" spans="5:5" ht="15.75" customHeight="1">
      <c r="E78" s="3"/>
    </row>
    <row r="79" spans="5:5" ht="15.75" customHeight="1">
      <c r="E79" s="3"/>
    </row>
    <row r="80" spans="5:5" ht="15.75" customHeight="1">
      <c r="E80" s="3"/>
    </row>
    <row r="81" spans="5:5" ht="15.75" customHeight="1">
      <c r="E81" s="3"/>
    </row>
    <row r="82" spans="5:5" ht="15.75" customHeight="1">
      <c r="E82" s="3"/>
    </row>
    <row r="83" spans="5:5" ht="15.75" customHeight="1">
      <c r="E83" s="3"/>
    </row>
    <row r="84" spans="5:5" ht="15.75" customHeight="1">
      <c r="E84" s="3"/>
    </row>
    <row r="85" spans="5:5" ht="15.75" customHeight="1">
      <c r="E85" s="3"/>
    </row>
    <row r="86" spans="5:5" ht="15.75" customHeight="1">
      <c r="E86" s="3"/>
    </row>
    <row r="87" spans="5:5" ht="15.75" customHeight="1">
      <c r="E87" s="3"/>
    </row>
    <row r="88" spans="5:5" ht="15.75" customHeight="1">
      <c r="E88" s="3"/>
    </row>
    <row r="89" spans="5:5" ht="15.75" customHeight="1">
      <c r="E89" s="3"/>
    </row>
    <row r="90" spans="5:5" ht="15.75" customHeight="1">
      <c r="E90" s="3"/>
    </row>
    <row r="91" spans="5:5" ht="15.75" customHeight="1">
      <c r="E91" s="3"/>
    </row>
    <row r="92" spans="5:5" ht="15.75" customHeight="1">
      <c r="E92" s="3"/>
    </row>
    <row r="93" spans="5:5" ht="15.75" customHeight="1">
      <c r="E93" s="3"/>
    </row>
    <row r="94" spans="5:5" ht="15.75" customHeight="1">
      <c r="E94" s="3"/>
    </row>
    <row r="95" spans="5:5" ht="15.75" customHeight="1">
      <c r="E95" s="3"/>
    </row>
    <row r="96" spans="5:5" ht="15.75" customHeight="1">
      <c r="E96" s="3"/>
    </row>
    <row r="97" spans="5:5" ht="15.75" customHeight="1">
      <c r="E97" s="3"/>
    </row>
    <row r="98" spans="5:5" ht="15.75" customHeight="1">
      <c r="E98" s="3"/>
    </row>
    <row r="99" spans="5:5" ht="15.75" customHeight="1">
      <c r="E99" s="3"/>
    </row>
    <row r="100" spans="5:5" ht="15.75" customHeight="1">
      <c r="E100" s="3"/>
    </row>
  </sheetData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workbookViewId="0">
      <selection activeCell="M34" sqref="M34"/>
    </sheetView>
  </sheetViews>
  <sheetFormatPr baseColWidth="10" defaultColWidth="14.42578125" defaultRowHeight="15" customHeight="1"/>
  <cols>
    <col min="1" max="1" width="28" customWidth="1"/>
    <col min="2" max="2" width="15.85546875" customWidth="1"/>
    <col min="3" max="3" width="10.7109375" customWidth="1"/>
    <col min="4" max="4" width="14.5703125" customWidth="1"/>
    <col min="5" max="5" width="19.140625" customWidth="1"/>
    <col min="6" max="7" width="10.7109375" customWidth="1"/>
    <col min="8" max="8" width="4.7109375" customWidth="1"/>
    <col min="9" max="9" width="2.85546875" customWidth="1"/>
    <col min="10" max="10" width="29" customWidth="1"/>
    <col min="11" max="12" width="10.7109375" customWidth="1"/>
    <col min="13" max="13" width="16.42578125" customWidth="1"/>
    <col min="14" max="14" width="17.7109375" customWidth="1"/>
    <col min="15" max="15" width="31.42578125" customWidth="1"/>
    <col min="16" max="20" width="10.7109375" customWidth="1"/>
    <col min="21" max="21" width="31.28515625" customWidth="1"/>
    <col min="22" max="25" width="10.7109375" customWidth="1"/>
  </cols>
  <sheetData>
    <row r="1" spans="1:14" ht="15" customHeight="1" thickBot="1"/>
    <row r="2" spans="1:14" ht="21">
      <c r="A2" s="171" t="s">
        <v>94</v>
      </c>
      <c r="B2" s="1" t="s">
        <v>1</v>
      </c>
      <c r="C2" s="2"/>
      <c r="E2" s="3"/>
      <c r="F2" s="3"/>
      <c r="J2" s="171" t="s">
        <v>94</v>
      </c>
      <c r="K2" s="1" t="s">
        <v>1</v>
      </c>
      <c r="L2" s="2"/>
      <c r="N2" s="3"/>
    </row>
    <row r="3" spans="1:14" ht="21.75" thickBot="1">
      <c r="A3" s="171" t="s">
        <v>2</v>
      </c>
      <c r="B3" s="4" t="s">
        <v>3</v>
      </c>
      <c r="C3" s="5"/>
      <c r="E3" s="3"/>
      <c r="F3" s="3"/>
      <c r="J3" s="171" t="s">
        <v>82</v>
      </c>
      <c r="K3" s="4" t="s">
        <v>3</v>
      </c>
      <c r="L3" s="5"/>
      <c r="N3" s="3"/>
    </row>
    <row r="4" spans="1:14" ht="21.75" thickBot="1">
      <c r="A4" s="171" t="s">
        <v>5</v>
      </c>
      <c r="B4" s="7" t="s">
        <v>95</v>
      </c>
      <c r="C4" s="8"/>
      <c r="D4" s="9" t="s">
        <v>7</v>
      </c>
      <c r="E4" s="10"/>
      <c r="F4" s="103"/>
      <c r="J4" s="171" t="s">
        <v>167</v>
      </c>
      <c r="K4" s="7" t="s">
        <v>95</v>
      </c>
      <c r="L4" s="8"/>
      <c r="M4" s="9" t="s">
        <v>7</v>
      </c>
      <c r="N4" s="10"/>
    </row>
    <row r="5" spans="1:14">
      <c r="A5" s="14"/>
      <c r="B5" s="15"/>
      <c r="D5" s="16" t="s">
        <v>9</v>
      </c>
      <c r="E5" s="17"/>
      <c r="F5" s="103"/>
      <c r="J5" s="14"/>
      <c r="K5" s="15"/>
      <c r="M5" s="16" t="s">
        <v>9</v>
      </c>
      <c r="N5" s="17"/>
    </row>
    <row r="6" spans="1:14">
      <c r="A6" s="20" t="s">
        <v>11</v>
      </c>
      <c r="B6" s="21">
        <f>C2*1/100</f>
        <v>0</v>
      </c>
      <c r="C6" s="22">
        <v>1.4999999999999999E-2</v>
      </c>
      <c r="D6" s="16" t="s">
        <v>12</v>
      </c>
      <c r="E6" s="17"/>
      <c r="F6" s="103"/>
      <c r="J6" s="20" t="s">
        <v>96</v>
      </c>
      <c r="K6" s="21">
        <f>L2*1/100</f>
        <v>0</v>
      </c>
      <c r="L6" s="22">
        <v>1.4999999999999999E-2</v>
      </c>
      <c r="M6" s="16" t="s">
        <v>12</v>
      </c>
      <c r="N6" s="17"/>
    </row>
    <row r="7" spans="1:14">
      <c r="A7" s="20" t="s">
        <v>14</v>
      </c>
      <c r="B7" s="21">
        <f>C4*1.2/100</f>
        <v>0</v>
      </c>
      <c r="C7" s="22">
        <v>1.2E-2</v>
      </c>
      <c r="D7" s="16" t="s">
        <v>15</v>
      </c>
      <c r="E7" s="17"/>
      <c r="F7" s="103"/>
      <c r="J7" s="20" t="s">
        <v>14</v>
      </c>
      <c r="K7" s="21">
        <f>L4*1.2/100</f>
        <v>0</v>
      </c>
      <c r="L7" s="22">
        <v>1.2E-2</v>
      </c>
      <c r="M7" s="16" t="s">
        <v>15</v>
      </c>
      <c r="N7" s="17"/>
    </row>
    <row r="8" spans="1:14">
      <c r="A8" s="20" t="s">
        <v>17</v>
      </c>
      <c r="B8" s="24">
        <f t="shared" ref="B8:B9" si="0">C8</f>
        <v>1850</v>
      </c>
      <c r="C8" s="47">
        <f>ARANCELES!$E$19</f>
        <v>1850</v>
      </c>
      <c r="D8" s="16" t="s">
        <v>18</v>
      </c>
      <c r="E8" s="17"/>
      <c r="F8" s="103"/>
      <c r="J8" s="20" t="s">
        <v>17</v>
      </c>
      <c r="K8" s="24">
        <f>L8</f>
        <v>2580</v>
      </c>
      <c r="L8" s="47">
        <f>ARANCELES!D19</f>
        <v>2580</v>
      </c>
      <c r="M8" s="16" t="s">
        <v>83</v>
      </c>
      <c r="N8" s="17"/>
    </row>
    <row r="9" spans="1:14">
      <c r="A9" s="20" t="s">
        <v>20</v>
      </c>
      <c r="B9" s="24">
        <f t="shared" si="0"/>
        <v>2040</v>
      </c>
      <c r="C9" s="47">
        <f>ARANCELES!$E$20</f>
        <v>2040</v>
      </c>
      <c r="D9" s="16" t="s">
        <v>21</v>
      </c>
      <c r="E9" s="17"/>
      <c r="F9" s="103"/>
      <c r="J9" s="20" t="s">
        <v>20</v>
      </c>
      <c r="K9" s="24">
        <f>L9</f>
        <v>5290</v>
      </c>
      <c r="L9" s="47">
        <f>ARANCELES!D20</f>
        <v>5290</v>
      </c>
      <c r="M9" s="16" t="s">
        <v>21</v>
      </c>
      <c r="N9" s="17"/>
    </row>
    <row r="10" spans="1:14">
      <c r="A10" s="20" t="s">
        <v>97</v>
      </c>
      <c r="B10" s="20"/>
      <c r="C10" s="36">
        <f>ARANCELES!E20</f>
        <v>2040</v>
      </c>
      <c r="D10" s="16" t="s">
        <v>26</v>
      </c>
      <c r="E10" s="17"/>
      <c r="F10" s="103"/>
      <c r="J10" s="20" t="s">
        <v>97</v>
      </c>
      <c r="K10" s="20">
        <f>L10</f>
        <v>5290</v>
      </c>
      <c r="L10" s="36">
        <f>ARANCELES!D20</f>
        <v>5290</v>
      </c>
      <c r="M10" s="16" t="s">
        <v>26</v>
      </c>
      <c r="N10" s="17"/>
    </row>
    <row r="11" spans="1:14">
      <c r="A11" s="20" t="s">
        <v>36</v>
      </c>
      <c r="B11" s="20">
        <f>C11</f>
        <v>15000</v>
      </c>
      <c r="C11" s="36">
        <f>FORMULARIOS!D23</f>
        <v>15000</v>
      </c>
      <c r="D11" s="30" t="s">
        <v>34</v>
      </c>
      <c r="E11" s="17"/>
      <c r="F11" s="103"/>
      <c r="J11" s="20" t="s">
        <v>36</v>
      </c>
      <c r="K11" s="20">
        <f>FORMULARIOS!D23</f>
        <v>15000</v>
      </c>
      <c r="L11" s="36">
        <v>1500</v>
      </c>
      <c r="M11" s="30" t="s">
        <v>34</v>
      </c>
      <c r="N11" s="17"/>
    </row>
    <row r="12" spans="1:14">
      <c r="A12" s="20" t="s">
        <v>47</v>
      </c>
      <c r="B12" s="20">
        <f>FORMULARIOS!J10</f>
        <v>5200</v>
      </c>
      <c r="C12" s="36">
        <f>FORMULARIOS!J10</f>
        <v>5200</v>
      </c>
      <c r="D12" s="30" t="s">
        <v>37</v>
      </c>
      <c r="E12" s="17"/>
      <c r="F12" s="103"/>
      <c r="J12" s="20" t="s">
        <v>47</v>
      </c>
      <c r="K12" s="20">
        <f>FORMULARIOS!I10</f>
        <v>5200</v>
      </c>
      <c r="L12" s="36">
        <f>FORMULARIOS!I10</f>
        <v>5200</v>
      </c>
      <c r="M12" s="30" t="s">
        <v>37</v>
      </c>
      <c r="N12" s="17"/>
    </row>
    <row r="13" spans="1:14">
      <c r="A13" s="20" t="s">
        <v>39</v>
      </c>
      <c r="B13" s="20">
        <v>65000</v>
      </c>
      <c r="C13">
        <v>8000</v>
      </c>
      <c r="D13" s="30" t="s">
        <v>40</v>
      </c>
      <c r="E13" s="28"/>
      <c r="F13" s="103"/>
      <c r="J13" s="20" t="s">
        <v>39</v>
      </c>
      <c r="K13" s="20">
        <v>75000</v>
      </c>
      <c r="M13" s="30" t="s">
        <v>40</v>
      </c>
      <c r="N13" s="28"/>
    </row>
    <row r="14" spans="1:14">
      <c r="A14" s="26" t="s">
        <v>70</v>
      </c>
      <c r="B14" s="20"/>
      <c r="D14" s="26" t="s">
        <v>98</v>
      </c>
      <c r="E14" s="29"/>
      <c r="F14" s="104"/>
      <c r="J14" s="26" t="s">
        <v>70</v>
      </c>
      <c r="K14" s="20"/>
      <c r="M14" s="26" t="s">
        <v>98</v>
      </c>
      <c r="N14" s="29"/>
    </row>
    <row r="15" spans="1:14" ht="15.75" thickBot="1">
      <c r="A15" s="105" t="s">
        <v>99</v>
      </c>
      <c r="B15" s="105"/>
      <c r="D15" s="30" t="s">
        <v>100</v>
      </c>
      <c r="E15" s="31"/>
      <c r="F15" s="103"/>
      <c r="J15" s="105" t="s">
        <v>99</v>
      </c>
      <c r="K15" s="105"/>
      <c r="M15" s="30" t="s">
        <v>100</v>
      </c>
      <c r="N15" s="31"/>
    </row>
    <row r="16" spans="1:14" ht="19.5" thickBot="1">
      <c r="A16" s="106" t="s">
        <v>77</v>
      </c>
      <c r="B16" s="107">
        <f>B6+B7+B8+B9+B10+B11+B12+B13+B14+B15</f>
        <v>89090</v>
      </c>
      <c r="C16" s="32"/>
      <c r="D16" s="30" t="s">
        <v>101</v>
      </c>
      <c r="E16" s="31"/>
      <c r="F16" s="103"/>
      <c r="J16" s="106" t="s">
        <v>77</v>
      </c>
      <c r="K16" s="108">
        <f>K6+K7+K8+K9+K10+K11+K12+K13+K14+K15</f>
        <v>108360</v>
      </c>
      <c r="L16" s="32"/>
      <c r="M16" s="30" t="s">
        <v>101</v>
      </c>
      <c r="N16" s="31"/>
    </row>
    <row r="17" spans="1:25">
      <c r="A17" s="37"/>
      <c r="B17" s="37"/>
      <c r="D17" s="30"/>
      <c r="E17" s="31"/>
      <c r="F17" s="103"/>
      <c r="J17" s="37"/>
      <c r="K17" s="37"/>
      <c r="M17" s="30"/>
      <c r="N17" s="31"/>
    </row>
    <row r="18" spans="1:25" ht="15.75" thickBot="1">
      <c r="A18" s="37"/>
      <c r="B18" s="37"/>
      <c r="C18" s="36"/>
      <c r="D18" s="37"/>
      <c r="E18" s="38"/>
      <c r="F18" s="38"/>
      <c r="J18" s="37"/>
      <c r="K18" s="37"/>
      <c r="L18" s="36"/>
      <c r="M18" s="37"/>
      <c r="N18" s="38"/>
    </row>
    <row r="19" spans="1:25" ht="15.75" thickBot="1">
      <c r="A19" s="37"/>
      <c r="B19" s="37"/>
      <c r="C19" s="36"/>
      <c r="D19" s="39" t="s">
        <v>44</v>
      </c>
      <c r="E19" s="40">
        <f>B6+B7+B8+B9+B10</f>
        <v>3890</v>
      </c>
      <c r="F19" s="38"/>
      <c r="J19" s="37"/>
      <c r="K19" s="37"/>
      <c r="L19" s="36"/>
      <c r="M19" s="39" t="s">
        <v>44</v>
      </c>
      <c r="N19" s="109">
        <f>K6+K7+K8+K9+K10</f>
        <v>13160</v>
      </c>
    </row>
    <row r="20" spans="1:25" ht="15.75" thickBot="1">
      <c r="A20" s="37"/>
      <c r="B20" s="37"/>
      <c r="D20" s="36"/>
      <c r="E20" s="3"/>
      <c r="F20" s="3"/>
      <c r="J20" s="37"/>
      <c r="K20" s="37"/>
      <c r="M20" s="36"/>
      <c r="N20" s="3"/>
    </row>
    <row r="21" spans="1:25" ht="15.75" customHeight="1" thickBot="1">
      <c r="A21" s="6" t="s">
        <v>4</v>
      </c>
      <c r="D21" s="36"/>
      <c r="E21" s="3"/>
      <c r="F21" s="3"/>
      <c r="J21" s="6" t="s">
        <v>4</v>
      </c>
      <c r="M21" s="36"/>
      <c r="N21" s="3"/>
    </row>
    <row r="22" spans="1:25" ht="15.75" customHeight="1" thickBot="1">
      <c r="A22" s="11" t="s">
        <v>8</v>
      </c>
      <c r="B22" s="110"/>
      <c r="C22" s="37"/>
      <c r="D22" s="200" t="s">
        <v>102</v>
      </c>
      <c r="E22" s="201"/>
      <c r="F22" s="202"/>
      <c r="J22" s="11" t="s">
        <v>8</v>
      </c>
      <c r="K22" s="110"/>
      <c r="L22" s="13"/>
      <c r="M22" s="36"/>
      <c r="N22" s="3"/>
    </row>
    <row r="23" spans="1:25" ht="15.75" customHeight="1" thickBot="1">
      <c r="A23" s="18" t="s">
        <v>10</v>
      </c>
      <c r="B23" s="19"/>
      <c r="C23" s="37"/>
      <c r="D23" s="175" t="s">
        <v>104</v>
      </c>
      <c r="E23" s="175" t="s">
        <v>56</v>
      </c>
      <c r="F23" s="176" t="s">
        <v>80</v>
      </c>
      <c r="J23" s="18" t="s">
        <v>10</v>
      </c>
      <c r="K23" s="19"/>
      <c r="L23" s="19"/>
      <c r="M23" s="36"/>
      <c r="N23" s="3"/>
    </row>
    <row r="24" spans="1:25" ht="15.75" customHeight="1">
      <c r="A24" s="18" t="s">
        <v>13</v>
      </c>
      <c r="B24" s="111"/>
      <c r="C24" s="37"/>
      <c r="D24" s="112" t="s">
        <v>105</v>
      </c>
      <c r="E24" s="113">
        <v>1.4999999999999999E-2</v>
      </c>
      <c r="F24" s="114">
        <v>0.02</v>
      </c>
      <c r="J24" s="18" t="s">
        <v>13</v>
      </c>
      <c r="K24" s="111"/>
      <c r="L24" s="19"/>
      <c r="M24" s="36"/>
      <c r="N24" s="3"/>
    </row>
    <row r="25" spans="1:25" ht="15.75" customHeight="1" thickBot="1">
      <c r="A25" s="18" t="s">
        <v>16</v>
      </c>
      <c r="B25" s="19"/>
      <c r="C25" s="37"/>
      <c r="D25" s="116" t="s">
        <v>60</v>
      </c>
      <c r="E25" s="117">
        <f>ARANCELES!F4</f>
        <v>4000</v>
      </c>
      <c r="F25" s="57">
        <f>ARANCELES!G4</f>
        <v>5600</v>
      </c>
      <c r="J25" s="18" t="s">
        <v>16</v>
      </c>
      <c r="K25" s="19"/>
      <c r="L25" s="19"/>
      <c r="M25" s="32"/>
      <c r="N25" s="209"/>
      <c r="O25" s="185"/>
      <c r="P25" s="185"/>
      <c r="Q25" s="185"/>
    </row>
    <row r="26" spans="1:25" ht="15.75" customHeight="1">
      <c r="A26" s="18" t="s">
        <v>19</v>
      </c>
      <c r="B26" s="19"/>
      <c r="C26" s="37"/>
      <c r="D26" s="121" t="s">
        <v>107</v>
      </c>
      <c r="E26" s="122">
        <v>1.4999999999999999E-2</v>
      </c>
      <c r="F26" s="123">
        <v>0.02</v>
      </c>
      <c r="J26" s="18" t="s">
        <v>19</v>
      </c>
      <c r="K26" s="19"/>
      <c r="L26" s="19"/>
      <c r="N26" s="209"/>
      <c r="O26" s="185"/>
      <c r="P26" s="185"/>
      <c r="Q26" s="185"/>
    </row>
    <row r="27" spans="1:25" ht="15.75" customHeight="1" thickBot="1">
      <c r="A27" s="18" t="s">
        <v>22</v>
      </c>
      <c r="B27" s="19"/>
      <c r="C27" s="37"/>
      <c r="D27" s="124" t="s">
        <v>108</v>
      </c>
      <c r="E27" s="125">
        <f>ARANCELES!F6</f>
        <v>5400</v>
      </c>
      <c r="F27" s="125">
        <f>ARANCELES!G6</f>
        <v>9500</v>
      </c>
      <c r="G27" s="49"/>
      <c r="H27" s="37"/>
      <c r="I27" s="37"/>
      <c r="J27" s="18" t="s">
        <v>22</v>
      </c>
      <c r="K27" s="19"/>
      <c r="M27" s="126"/>
      <c r="N27" s="185"/>
      <c r="O27" s="210"/>
      <c r="P27" s="210"/>
      <c r="Q27" s="185"/>
      <c r="R27" s="126"/>
    </row>
    <row r="28" spans="1:25" ht="15.75" customHeight="1">
      <c r="A28" s="18"/>
      <c r="B28" s="19"/>
      <c r="C28" s="37"/>
      <c r="D28" s="127" t="s">
        <v>67</v>
      </c>
      <c r="E28" s="54">
        <v>1.4999999999999999E-2</v>
      </c>
      <c r="F28" s="84">
        <v>0.02</v>
      </c>
      <c r="G28" s="37"/>
      <c r="H28" s="37"/>
      <c r="I28" s="37"/>
      <c r="J28" s="18"/>
      <c r="K28" s="19"/>
      <c r="L28" s="128"/>
      <c r="N28" s="185"/>
      <c r="O28" s="210"/>
      <c r="P28" s="210"/>
      <c r="Q28" s="210"/>
      <c r="R28" s="36"/>
      <c r="S28" s="128"/>
      <c r="U28" s="18"/>
      <c r="V28" s="14"/>
      <c r="W28" s="19"/>
      <c r="X28" s="36"/>
      <c r="Y28" s="128"/>
    </row>
    <row r="29" spans="1:25" ht="15.75" customHeight="1" thickBot="1">
      <c r="A29" s="18" t="s">
        <v>24</v>
      </c>
      <c r="B29" s="19"/>
      <c r="C29" s="37"/>
      <c r="D29" s="95" t="s">
        <v>69</v>
      </c>
      <c r="E29" s="57">
        <f>ARANCELES!F8</f>
        <v>10500</v>
      </c>
      <c r="F29" s="85">
        <f>ARANCELES!G8</f>
        <v>13000</v>
      </c>
      <c r="G29" s="37"/>
      <c r="H29" s="37"/>
      <c r="I29" s="37"/>
      <c r="J29" s="18" t="s">
        <v>24</v>
      </c>
      <c r="K29" s="19"/>
      <c r="L29" s="128"/>
      <c r="O29" s="37"/>
      <c r="P29" s="37"/>
      <c r="Q29" s="37"/>
      <c r="S29" s="128"/>
      <c r="U29" s="18" t="s">
        <v>24</v>
      </c>
      <c r="V29" s="14"/>
      <c r="W29" s="19"/>
      <c r="Y29" s="128"/>
    </row>
    <row r="30" spans="1:25" ht="15.75" customHeight="1">
      <c r="A30" s="25" t="s">
        <v>27</v>
      </c>
      <c r="B30" s="129" t="s">
        <v>28</v>
      </c>
      <c r="C30" s="37"/>
      <c r="E30" s="130"/>
      <c r="F30" s="130"/>
      <c r="G30" s="37"/>
      <c r="H30" s="37"/>
      <c r="I30" s="37"/>
      <c r="J30" s="25" t="s">
        <v>27</v>
      </c>
      <c r="K30" s="129" t="s">
        <v>28</v>
      </c>
      <c r="L30" s="130"/>
      <c r="O30" s="37"/>
      <c r="P30" s="37"/>
      <c r="Q30" s="37"/>
      <c r="S30" s="130"/>
      <c r="U30" s="25" t="s">
        <v>27</v>
      </c>
      <c r="V30" s="26" t="s">
        <v>28</v>
      </c>
      <c r="W30" s="19"/>
      <c r="Y30" s="130"/>
    </row>
    <row r="31" spans="1:25" ht="15.75" customHeight="1">
      <c r="A31" s="18"/>
      <c r="B31" s="129" t="s">
        <v>10</v>
      </c>
      <c r="C31" s="37"/>
      <c r="E31" s="130"/>
      <c r="F31" s="130"/>
      <c r="G31" s="37"/>
      <c r="H31" s="37"/>
      <c r="I31" s="37"/>
      <c r="J31" s="18"/>
      <c r="K31" s="129" t="s">
        <v>10</v>
      </c>
      <c r="L31" s="130"/>
      <c r="O31" s="37"/>
      <c r="P31" s="37"/>
      <c r="Q31" s="37"/>
      <c r="S31" s="130"/>
      <c r="U31" s="18"/>
      <c r="V31" s="26" t="s">
        <v>10</v>
      </c>
      <c r="W31" s="19"/>
      <c r="Y31" s="130"/>
    </row>
    <row r="32" spans="1:25" ht="15.75" customHeight="1">
      <c r="A32" s="18"/>
      <c r="B32" s="129" t="s">
        <v>33</v>
      </c>
      <c r="C32" s="37"/>
      <c r="H32" s="37"/>
      <c r="I32" s="37"/>
      <c r="J32" s="18"/>
      <c r="K32" s="129" t="s">
        <v>33</v>
      </c>
      <c r="O32" s="37"/>
      <c r="P32" s="37"/>
      <c r="Q32" s="37"/>
      <c r="U32" s="18"/>
      <c r="V32" s="26" t="s">
        <v>33</v>
      </c>
      <c r="W32" s="19"/>
    </row>
    <row r="33" spans="1:23" ht="15.75" customHeight="1">
      <c r="A33" s="18" t="s">
        <v>109</v>
      </c>
      <c r="B33" s="19"/>
      <c r="C33" s="37"/>
      <c r="H33" s="37"/>
      <c r="I33" s="37"/>
      <c r="J33" s="18" t="s">
        <v>109</v>
      </c>
      <c r="K33" s="19"/>
      <c r="O33" s="37"/>
      <c r="P33" s="37"/>
      <c r="Q33" s="37"/>
      <c r="U33" s="18" t="s">
        <v>109</v>
      </c>
      <c r="V33" s="14"/>
      <c r="W33" s="19"/>
    </row>
    <row r="34" spans="1:23" ht="15.75" customHeight="1">
      <c r="A34" s="18" t="s">
        <v>110</v>
      </c>
      <c r="B34" s="19"/>
      <c r="C34" s="37"/>
      <c r="H34" s="37"/>
      <c r="I34" s="37"/>
      <c r="J34" s="18" t="s">
        <v>110</v>
      </c>
      <c r="K34" s="19"/>
      <c r="O34" s="37"/>
      <c r="P34" s="37"/>
      <c r="Q34" s="37"/>
      <c r="U34" s="18" t="s">
        <v>110</v>
      </c>
      <c r="V34" s="14"/>
      <c r="W34" s="19"/>
    </row>
    <row r="35" spans="1:23" ht="15.75" customHeight="1" thickBot="1">
      <c r="A35" s="33" t="s">
        <v>111</v>
      </c>
      <c r="B35" s="35"/>
      <c r="C35" s="37"/>
      <c r="H35" s="37"/>
      <c r="I35" s="37"/>
      <c r="J35" s="33" t="s">
        <v>111</v>
      </c>
      <c r="K35" s="35"/>
      <c r="O35" s="37"/>
      <c r="P35" s="37"/>
      <c r="Q35" s="37"/>
      <c r="U35" s="33" t="s">
        <v>111</v>
      </c>
      <c r="V35" s="34"/>
      <c r="W35" s="35"/>
    </row>
    <row r="36" spans="1:23" ht="15.75" customHeight="1">
      <c r="H36" s="49"/>
      <c r="I36" s="49"/>
      <c r="J36" s="49"/>
    </row>
    <row r="37" spans="1:23" ht="15.75" customHeight="1">
      <c r="H37" s="49"/>
      <c r="I37" s="49"/>
      <c r="J37" s="49"/>
    </row>
    <row r="38" spans="1:23" ht="15.75" customHeight="1">
      <c r="H38" s="49"/>
      <c r="I38" s="49"/>
      <c r="J38" s="49"/>
    </row>
    <row r="39" spans="1:23" ht="15.75" customHeight="1">
      <c r="H39" s="49"/>
      <c r="I39" s="49"/>
      <c r="J39" s="49"/>
    </row>
    <row r="40" spans="1:23" ht="15.75" customHeight="1">
      <c r="H40" s="49"/>
      <c r="I40" s="49"/>
      <c r="J40" s="49"/>
    </row>
    <row r="41" spans="1:23" ht="15.75" customHeight="1">
      <c r="H41" s="49"/>
      <c r="I41" s="49"/>
      <c r="J41" s="49"/>
    </row>
    <row r="42" spans="1:23" ht="15.75" customHeight="1">
      <c r="H42" s="49"/>
      <c r="I42" s="49"/>
      <c r="J42" s="49"/>
    </row>
    <row r="43" spans="1:23" ht="15.75" customHeight="1">
      <c r="H43" s="49"/>
      <c r="I43" s="49"/>
      <c r="J43" s="49"/>
    </row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D22:F22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="140" zoomScaleNormal="140" workbookViewId="0">
      <selection activeCell="D22" sqref="D22"/>
    </sheetView>
  </sheetViews>
  <sheetFormatPr baseColWidth="10" defaultColWidth="14.42578125" defaultRowHeight="15" customHeight="1"/>
  <cols>
    <col min="1" max="1" width="10.7109375" customWidth="1"/>
    <col min="2" max="2" width="13.7109375" customWidth="1"/>
    <col min="3" max="3" width="14.85546875" customWidth="1"/>
    <col min="4" max="4" width="14.140625" customWidth="1"/>
    <col min="5" max="5" width="15.42578125" customWidth="1"/>
    <col min="6" max="6" width="14.7109375" customWidth="1"/>
    <col min="7" max="8" width="10.7109375" customWidth="1"/>
    <col min="9" max="9" width="14.85546875" customWidth="1"/>
    <col min="10" max="10" width="15.42578125" customWidth="1"/>
    <col min="11" max="16" width="10.7109375" customWidth="1"/>
  </cols>
  <sheetData>
    <row r="1" spans="1:17">
      <c r="B1" s="37"/>
      <c r="H1" t="s">
        <v>112</v>
      </c>
      <c r="M1" s="185"/>
      <c r="N1" s="186"/>
      <c r="O1" s="186"/>
      <c r="P1" s="186"/>
      <c r="Q1" s="186"/>
    </row>
    <row r="2" spans="1:17">
      <c r="A2" s="130"/>
      <c r="B2" s="131" t="s">
        <v>113</v>
      </c>
      <c r="C2" s="132" t="s">
        <v>114</v>
      </c>
      <c r="D2" s="132" t="s">
        <v>115</v>
      </c>
      <c r="E2" s="132" t="s">
        <v>116</v>
      </c>
      <c r="F2" s="133" t="s">
        <v>117</v>
      </c>
      <c r="G2" s="130"/>
      <c r="H2" s="131" t="s">
        <v>113</v>
      </c>
      <c r="I2" s="132" t="s">
        <v>114</v>
      </c>
      <c r="J2" s="132" t="s">
        <v>116</v>
      </c>
      <c r="K2" s="130"/>
      <c r="L2" s="130"/>
      <c r="M2" s="187"/>
      <c r="N2" s="188"/>
      <c r="O2" s="188"/>
      <c r="P2" s="188"/>
      <c r="Q2" s="186"/>
    </row>
    <row r="3" spans="1:17">
      <c r="B3" s="18"/>
      <c r="C3" s="23"/>
      <c r="D3" s="23"/>
      <c r="E3" s="23"/>
      <c r="F3" s="111"/>
      <c r="H3" s="18"/>
      <c r="I3" s="23"/>
      <c r="J3" s="23"/>
      <c r="M3" s="185"/>
      <c r="N3" s="189"/>
      <c r="O3" s="190"/>
      <c r="P3" s="190"/>
      <c r="Q3" s="186"/>
    </row>
    <row r="4" spans="1:17">
      <c r="B4" s="18" t="s">
        <v>118</v>
      </c>
      <c r="C4" s="134">
        <v>5200</v>
      </c>
      <c r="D4" s="23">
        <v>4200</v>
      </c>
      <c r="E4" s="135">
        <v>2800</v>
      </c>
      <c r="F4" s="111">
        <v>1800</v>
      </c>
      <c r="H4" s="18" t="s">
        <v>118</v>
      </c>
      <c r="I4" s="134">
        <f t="shared" ref="I4:I15" si="0">C4</f>
        <v>5200</v>
      </c>
      <c r="J4" s="135">
        <f t="shared" ref="J4:J14" si="1">E4</f>
        <v>2800</v>
      </c>
      <c r="M4" s="185"/>
      <c r="N4" s="189"/>
      <c r="O4" s="190"/>
      <c r="P4" s="190"/>
      <c r="Q4" s="186"/>
    </row>
    <row r="5" spans="1:17">
      <c r="B5" s="18" t="s">
        <v>119</v>
      </c>
      <c r="C5" s="134">
        <v>5200</v>
      </c>
      <c r="D5" s="23">
        <v>4200</v>
      </c>
      <c r="E5" s="135">
        <v>2800</v>
      </c>
      <c r="F5" s="111">
        <v>1800</v>
      </c>
      <c r="H5" s="18" t="s">
        <v>119</v>
      </c>
      <c r="I5" s="134">
        <f t="shared" si="0"/>
        <v>5200</v>
      </c>
      <c r="J5" s="135">
        <f t="shared" si="1"/>
        <v>2800</v>
      </c>
      <c r="M5" s="185"/>
      <c r="N5" s="189"/>
      <c r="O5" s="190"/>
      <c r="P5" s="190"/>
      <c r="Q5" s="186"/>
    </row>
    <row r="6" spans="1:17">
      <c r="B6" s="18" t="s">
        <v>120</v>
      </c>
      <c r="C6" s="134">
        <v>5200</v>
      </c>
      <c r="D6" s="23">
        <v>4200</v>
      </c>
      <c r="E6" s="135">
        <v>2800</v>
      </c>
      <c r="F6" s="111">
        <v>1800</v>
      </c>
      <c r="H6" s="18" t="s">
        <v>120</v>
      </c>
      <c r="I6" s="134">
        <f t="shared" si="0"/>
        <v>5200</v>
      </c>
      <c r="J6" s="135">
        <f t="shared" si="1"/>
        <v>2800</v>
      </c>
      <c r="M6" s="185"/>
      <c r="N6" s="189"/>
      <c r="O6" s="190"/>
      <c r="P6" s="190"/>
      <c r="Q6" s="186"/>
    </row>
    <row r="7" spans="1:17">
      <c r="B7" s="18" t="s">
        <v>121</v>
      </c>
      <c r="C7" s="134">
        <v>8400</v>
      </c>
      <c r="D7" s="23">
        <v>7400</v>
      </c>
      <c r="E7" s="135">
        <v>3500</v>
      </c>
      <c r="F7" s="111">
        <v>2500</v>
      </c>
      <c r="H7" s="18" t="s">
        <v>121</v>
      </c>
      <c r="I7" s="134">
        <f t="shared" si="0"/>
        <v>8400</v>
      </c>
      <c r="J7" s="135">
        <f t="shared" si="1"/>
        <v>3500</v>
      </c>
      <c r="M7" s="185"/>
      <c r="N7" s="189"/>
      <c r="O7" s="190"/>
      <c r="P7" s="190"/>
      <c r="Q7" s="186"/>
    </row>
    <row r="8" spans="1:17">
      <c r="B8" s="18" t="s">
        <v>122</v>
      </c>
      <c r="C8" s="134">
        <v>4200</v>
      </c>
      <c r="D8" s="23">
        <v>4200</v>
      </c>
      <c r="E8" s="135">
        <v>2800</v>
      </c>
      <c r="F8" s="111">
        <v>1800</v>
      </c>
      <c r="H8" s="18" t="s">
        <v>122</v>
      </c>
      <c r="I8" s="134">
        <f t="shared" si="0"/>
        <v>4200</v>
      </c>
      <c r="J8" s="135">
        <f t="shared" si="1"/>
        <v>2800</v>
      </c>
      <c r="M8" s="185"/>
      <c r="N8" s="189"/>
      <c r="O8" s="190"/>
      <c r="P8" s="190"/>
      <c r="Q8" s="186"/>
    </row>
    <row r="9" spans="1:17">
      <c r="B9" s="18" t="s">
        <v>123</v>
      </c>
      <c r="C9" s="134">
        <v>9000</v>
      </c>
      <c r="D9" s="23">
        <v>8000</v>
      </c>
      <c r="E9" s="135">
        <v>3500</v>
      </c>
      <c r="F9" s="111">
        <v>2500</v>
      </c>
      <c r="H9" s="18" t="s">
        <v>123</v>
      </c>
      <c r="I9" s="134">
        <f t="shared" si="0"/>
        <v>9000</v>
      </c>
      <c r="J9" s="135">
        <f t="shared" si="1"/>
        <v>3500</v>
      </c>
      <c r="M9" s="185"/>
      <c r="N9" s="189"/>
      <c r="O9" s="190"/>
      <c r="P9" s="190"/>
      <c r="Q9" s="186"/>
    </row>
    <row r="10" spans="1:17">
      <c r="B10" s="18" t="s">
        <v>124</v>
      </c>
      <c r="C10" s="134">
        <v>5200</v>
      </c>
      <c r="D10" s="23">
        <v>4200</v>
      </c>
      <c r="E10" s="135">
        <v>5200</v>
      </c>
      <c r="F10" s="111">
        <v>4200</v>
      </c>
      <c r="H10" s="18" t="s">
        <v>124</v>
      </c>
      <c r="I10" s="134">
        <f t="shared" si="0"/>
        <v>5200</v>
      </c>
      <c r="J10" s="135">
        <f t="shared" si="1"/>
        <v>5200</v>
      </c>
      <c r="M10" s="185"/>
      <c r="N10" s="189"/>
      <c r="O10" s="190"/>
      <c r="P10" s="190"/>
      <c r="Q10" s="186"/>
    </row>
    <row r="11" spans="1:17">
      <c r="B11" s="18" t="s">
        <v>125</v>
      </c>
      <c r="C11" s="134">
        <v>5200</v>
      </c>
      <c r="D11" s="23">
        <v>4200</v>
      </c>
      <c r="E11" s="135">
        <v>5200</v>
      </c>
      <c r="F11" s="111">
        <v>4200</v>
      </c>
      <c r="H11" s="18" t="s">
        <v>125</v>
      </c>
      <c r="I11" s="134">
        <f t="shared" si="0"/>
        <v>5200</v>
      </c>
      <c r="J11" s="135">
        <f t="shared" si="1"/>
        <v>5200</v>
      </c>
      <c r="M11" s="185"/>
      <c r="N11" s="189"/>
      <c r="O11" s="190"/>
      <c r="P11" s="190"/>
      <c r="Q11" s="186"/>
    </row>
    <row r="12" spans="1:17">
      <c r="B12" s="18" t="s">
        <v>126</v>
      </c>
      <c r="C12" s="134">
        <v>5200</v>
      </c>
      <c r="D12" s="23">
        <v>4200</v>
      </c>
      <c r="E12" s="135">
        <v>5200</v>
      </c>
      <c r="F12" s="111">
        <v>4200</v>
      </c>
      <c r="H12" s="18" t="s">
        <v>126</v>
      </c>
      <c r="I12" s="134">
        <f t="shared" si="0"/>
        <v>5200</v>
      </c>
      <c r="J12" s="135">
        <f t="shared" si="1"/>
        <v>5200</v>
      </c>
      <c r="M12" s="185"/>
      <c r="N12" s="189"/>
      <c r="O12" s="190"/>
      <c r="P12" s="190"/>
      <c r="Q12" s="186"/>
    </row>
    <row r="13" spans="1:17">
      <c r="B13" s="18" t="s">
        <v>127</v>
      </c>
      <c r="C13" s="134">
        <v>5200</v>
      </c>
      <c r="D13" s="23">
        <v>4200</v>
      </c>
      <c r="E13" s="135">
        <v>5200</v>
      </c>
      <c r="F13" s="111">
        <v>4200</v>
      </c>
      <c r="H13" s="18" t="s">
        <v>127</v>
      </c>
      <c r="I13" s="134">
        <f t="shared" si="0"/>
        <v>5200</v>
      </c>
      <c r="J13" s="135">
        <f t="shared" si="1"/>
        <v>5200</v>
      </c>
      <c r="M13" s="185"/>
      <c r="N13" s="189"/>
      <c r="O13" s="190"/>
      <c r="P13" s="190"/>
      <c r="Q13" s="186"/>
    </row>
    <row r="14" spans="1:17">
      <c r="B14" s="18" t="s">
        <v>128</v>
      </c>
      <c r="C14" s="134">
        <v>5200</v>
      </c>
      <c r="D14" s="23">
        <v>4200</v>
      </c>
      <c r="E14" s="135">
        <v>2800</v>
      </c>
      <c r="F14" s="111">
        <v>1800</v>
      </c>
      <c r="H14" s="18" t="s">
        <v>128</v>
      </c>
      <c r="I14" s="134">
        <f t="shared" si="0"/>
        <v>5200</v>
      </c>
      <c r="J14" s="135">
        <f t="shared" si="1"/>
        <v>2800</v>
      </c>
      <c r="M14" s="185"/>
      <c r="N14" s="189"/>
      <c r="O14" s="190"/>
      <c r="P14" s="190"/>
      <c r="Q14" s="186"/>
    </row>
    <row r="15" spans="1:17">
      <c r="B15" s="33" t="s">
        <v>129</v>
      </c>
      <c r="C15" s="136">
        <v>25600</v>
      </c>
      <c r="D15" s="137"/>
      <c r="E15" s="138"/>
      <c r="F15" s="48"/>
      <c r="H15" s="33" t="s">
        <v>129</v>
      </c>
      <c r="I15" s="136">
        <f t="shared" si="0"/>
        <v>25600</v>
      </c>
      <c r="J15" s="138">
        <f>C15</f>
        <v>25600</v>
      </c>
      <c r="M15" s="185"/>
      <c r="N15" s="189"/>
      <c r="O15" s="190"/>
      <c r="P15" s="190"/>
      <c r="Q15" s="186"/>
    </row>
    <row r="16" spans="1:17">
      <c r="B16" s="37"/>
      <c r="C16" s="49"/>
      <c r="D16" s="49"/>
      <c r="E16" s="49"/>
      <c r="M16" s="185"/>
      <c r="N16" s="186"/>
      <c r="O16" s="186"/>
      <c r="P16" s="186"/>
      <c r="Q16" s="186"/>
    </row>
    <row r="17" spans="2:17">
      <c r="B17" s="139" t="s">
        <v>130</v>
      </c>
      <c r="C17" s="140">
        <v>4068</v>
      </c>
      <c r="D17" s="49"/>
      <c r="E17" s="49"/>
      <c r="M17" s="185"/>
      <c r="N17" s="189"/>
      <c r="O17" s="186"/>
      <c r="P17" s="186"/>
      <c r="Q17" s="186"/>
    </row>
    <row r="18" spans="2:17">
      <c r="B18" s="37"/>
      <c r="C18" s="49"/>
      <c r="D18" s="49"/>
      <c r="E18" s="49"/>
      <c r="M18" s="185"/>
      <c r="N18" s="186"/>
      <c r="O18" s="186"/>
      <c r="P18" s="186"/>
      <c r="Q18" s="186"/>
    </row>
    <row r="19" spans="2:17">
      <c r="B19" s="37"/>
    </row>
    <row r="20" spans="2:17">
      <c r="B20" s="37" t="s">
        <v>131</v>
      </c>
      <c r="D20">
        <v>13000</v>
      </c>
    </row>
    <row r="21" spans="2:17" ht="15.75" customHeight="1">
      <c r="B21" s="37" t="s">
        <v>132</v>
      </c>
      <c r="D21">
        <v>13000</v>
      </c>
    </row>
    <row r="22" spans="2:17" ht="15.75" customHeight="1">
      <c r="B22" s="37"/>
    </row>
    <row r="23" spans="2:17" ht="15.75" customHeight="1">
      <c r="B23" s="37" t="s">
        <v>133</v>
      </c>
      <c r="D23">
        <v>15000</v>
      </c>
    </row>
    <row r="24" spans="2:17" ht="15.75" customHeight="1">
      <c r="B24" s="37"/>
    </row>
    <row r="25" spans="2:17" ht="15.75" customHeight="1">
      <c r="B25" s="37"/>
    </row>
    <row r="26" spans="2:17" ht="15.75" customHeight="1">
      <c r="B26" s="37"/>
    </row>
    <row r="27" spans="2:17" ht="15.75" customHeight="1">
      <c r="B27" s="37"/>
    </row>
    <row r="28" spans="2:17" ht="15.75" customHeight="1">
      <c r="B28" s="37"/>
    </row>
    <row r="29" spans="2:17" ht="15.75" customHeight="1">
      <c r="B29" s="37"/>
    </row>
    <row r="30" spans="2:17" ht="15.75" customHeight="1">
      <c r="B30" s="37"/>
    </row>
    <row r="31" spans="2:17" ht="15.75" customHeight="1">
      <c r="B31" s="37"/>
    </row>
    <row r="32" spans="2:17" ht="15.75" customHeight="1">
      <c r="B32" s="37"/>
    </row>
    <row r="33" spans="2:2" ht="15.75" customHeight="1">
      <c r="B33" s="37"/>
    </row>
    <row r="34" spans="2:2" ht="15.75" customHeight="1">
      <c r="B34" s="37"/>
    </row>
    <row r="35" spans="2:2" ht="15.75" customHeight="1">
      <c r="B35" s="37"/>
    </row>
    <row r="36" spans="2:2" ht="15.75" customHeight="1">
      <c r="B36" s="37"/>
    </row>
    <row r="37" spans="2:2" ht="15.75" customHeight="1">
      <c r="B37" s="37"/>
    </row>
    <row r="38" spans="2:2" ht="15.75" customHeight="1">
      <c r="B38" s="37"/>
    </row>
    <row r="39" spans="2:2" ht="15.75" customHeight="1">
      <c r="B39" s="37"/>
    </row>
    <row r="40" spans="2:2" ht="15.75" customHeight="1">
      <c r="B40" s="37"/>
    </row>
    <row r="41" spans="2:2" ht="15.75" customHeight="1">
      <c r="B41" s="37"/>
    </row>
    <row r="42" spans="2:2" ht="15.75" customHeight="1">
      <c r="B42" s="37"/>
    </row>
    <row r="43" spans="2:2" ht="15.75" customHeight="1">
      <c r="B43" s="37"/>
    </row>
    <row r="44" spans="2:2" ht="15.75" customHeight="1">
      <c r="B44" s="37"/>
    </row>
    <row r="45" spans="2:2" ht="15.75" customHeight="1">
      <c r="B45" s="37"/>
    </row>
    <row r="46" spans="2:2" ht="15.75" customHeight="1">
      <c r="B46" s="37"/>
    </row>
    <row r="47" spans="2:2" ht="15.75" customHeight="1">
      <c r="B47" s="37"/>
    </row>
    <row r="48" spans="2:2" ht="15.75" customHeight="1">
      <c r="B48" s="37"/>
    </row>
    <row r="49" spans="2:2" ht="15.75" customHeight="1">
      <c r="B49" s="37"/>
    </row>
    <row r="50" spans="2:2" ht="15.75" customHeight="1">
      <c r="B50" s="37"/>
    </row>
    <row r="51" spans="2:2" ht="15.75" customHeight="1">
      <c r="B51" s="37"/>
    </row>
    <row r="52" spans="2:2" ht="15.75" customHeight="1">
      <c r="B52" s="37"/>
    </row>
    <row r="53" spans="2:2" ht="15.75" customHeight="1">
      <c r="B53" s="37"/>
    </row>
    <row r="54" spans="2:2" ht="15.75" customHeight="1">
      <c r="B54" s="37"/>
    </row>
    <row r="55" spans="2:2" ht="15.75" customHeight="1">
      <c r="B55" s="37"/>
    </row>
    <row r="56" spans="2:2" ht="15.75" customHeight="1">
      <c r="B56" s="37"/>
    </row>
    <row r="57" spans="2:2" ht="15.75" customHeight="1">
      <c r="B57" s="37"/>
    </row>
    <row r="58" spans="2:2" ht="15.75" customHeight="1">
      <c r="B58" s="37"/>
    </row>
    <row r="59" spans="2:2" ht="15.75" customHeight="1">
      <c r="B59" s="37"/>
    </row>
    <row r="60" spans="2:2" ht="15.75" customHeight="1">
      <c r="B60" s="37"/>
    </row>
    <row r="61" spans="2:2" ht="15.75" customHeight="1">
      <c r="B61" s="37"/>
    </row>
    <row r="62" spans="2:2" ht="15.75" customHeight="1">
      <c r="B62" s="37"/>
    </row>
    <row r="63" spans="2:2" ht="15.75" customHeight="1">
      <c r="B63" s="37"/>
    </row>
    <row r="64" spans="2:2" ht="15.75" customHeight="1">
      <c r="B64" s="37"/>
    </row>
    <row r="65" spans="2:2" ht="15.75" customHeight="1">
      <c r="B65" s="37"/>
    </row>
    <row r="66" spans="2:2" ht="15.75" customHeight="1">
      <c r="B66" s="37"/>
    </row>
    <row r="67" spans="2:2" ht="15.75" customHeight="1">
      <c r="B67" s="37"/>
    </row>
    <row r="68" spans="2:2" ht="15.75" customHeight="1">
      <c r="B68" s="37"/>
    </row>
    <row r="69" spans="2:2" ht="15.75" customHeight="1">
      <c r="B69" s="37"/>
    </row>
    <row r="70" spans="2:2" ht="15.75" customHeight="1">
      <c r="B70" s="37"/>
    </row>
    <row r="71" spans="2:2" ht="15.75" customHeight="1">
      <c r="B71" s="37"/>
    </row>
    <row r="72" spans="2:2" ht="15.75" customHeight="1">
      <c r="B72" s="37"/>
    </row>
    <row r="73" spans="2:2" ht="15.75" customHeight="1">
      <c r="B73" s="37"/>
    </row>
    <row r="74" spans="2:2" ht="15.75" customHeight="1">
      <c r="B74" s="37"/>
    </row>
    <row r="75" spans="2:2" ht="15.75" customHeight="1">
      <c r="B75" s="37"/>
    </row>
    <row r="76" spans="2:2" ht="15.75" customHeight="1">
      <c r="B76" s="37"/>
    </row>
    <row r="77" spans="2:2" ht="15.75" customHeight="1">
      <c r="B77" s="37"/>
    </row>
    <row r="78" spans="2:2" ht="15.75" customHeight="1">
      <c r="B78" s="37"/>
    </row>
    <row r="79" spans="2:2" ht="15.75" customHeight="1">
      <c r="B79" s="37"/>
    </row>
    <row r="80" spans="2:2" ht="15.75" customHeight="1">
      <c r="B80" s="37"/>
    </row>
    <row r="81" spans="2:2" ht="15.75" customHeight="1">
      <c r="B81" s="37"/>
    </row>
    <row r="82" spans="2:2" ht="15.75" customHeight="1">
      <c r="B82" s="37"/>
    </row>
    <row r="83" spans="2:2" ht="15.75" customHeight="1">
      <c r="B83" s="37"/>
    </row>
    <row r="84" spans="2:2" ht="15.75" customHeight="1">
      <c r="B84" s="37"/>
    </row>
    <row r="85" spans="2:2" ht="15.75" customHeight="1">
      <c r="B85" s="37"/>
    </row>
    <row r="86" spans="2:2" ht="15.75" customHeight="1">
      <c r="B86" s="37"/>
    </row>
    <row r="87" spans="2:2" ht="15.75" customHeight="1">
      <c r="B87" s="37"/>
    </row>
    <row r="88" spans="2:2" ht="15.75" customHeight="1">
      <c r="B88" s="37"/>
    </row>
    <row r="89" spans="2:2" ht="15.75" customHeight="1">
      <c r="B89" s="37"/>
    </row>
    <row r="90" spans="2:2" ht="15.75" customHeight="1">
      <c r="B90" s="37"/>
    </row>
    <row r="91" spans="2:2" ht="15.75" customHeight="1">
      <c r="B91" s="37"/>
    </row>
    <row r="92" spans="2:2" ht="15.75" customHeight="1">
      <c r="B92" s="37"/>
    </row>
    <row r="93" spans="2:2" ht="15.75" customHeight="1">
      <c r="B93" s="37"/>
    </row>
    <row r="94" spans="2:2" ht="15.75" customHeight="1">
      <c r="B94" s="37"/>
    </row>
    <row r="95" spans="2:2" ht="15.75" customHeight="1">
      <c r="B95" s="37"/>
    </row>
    <row r="96" spans="2:2" ht="15.75" customHeight="1">
      <c r="B96" s="37"/>
    </row>
    <row r="97" spans="2:2" ht="15.75" customHeight="1">
      <c r="B97" s="37"/>
    </row>
    <row r="98" spans="2:2" ht="15.75" customHeight="1">
      <c r="B98" s="37"/>
    </row>
    <row r="99" spans="2:2" ht="15.75" customHeight="1">
      <c r="B99" s="37"/>
    </row>
    <row r="100" spans="2:2" ht="15.75" customHeight="1">
      <c r="B100" s="37"/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Normal="100" workbookViewId="0">
      <selection activeCell="K25" sqref="K25"/>
    </sheetView>
  </sheetViews>
  <sheetFormatPr baseColWidth="10" defaultColWidth="14.42578125" defaultRowHeight="15" customHeight="1"/>
  <cols>
    <col min="1" max="1" width="12.5703125" customWidth="1"/>
    <col min="2" max="2" width="11.5703125" customWidth="1"/>
    <col min="3" max="3" width="12.140625" customWidth="1"/>
    <col min="4" max="4" width="10" customWidth="1"/>
    <col min="5" max="5" width="16" customWidth="1"/>
    <col min="6" max="6" width="14" customWidth="1"/>
    <col min="7" max="7" width="11.28515625" customWidth="1"/>
    <col min="8" max="15" width="10.7109375" customWidth="1"/>
  </cols>
  <sheetData>
    <row r="1" spans="1:15" ht="23.25">
      <c r="A1" s="203" t="s">
        <v>103</v>
      </c>
      <c r="B1" s="201"/>
      <c r="C1" s="202"/>
      <c r="E1" s="200" t="s">
        <v>102</v>
      </c>
      <c r="F1" s="201"/>
      <c r="G1" s="202"/>
    </row>
    <row r="2" spans="1:15">
      <c r="A2" s="222" t="s">
        <v>104</v>
      </c>
      <c r="B2" s="197" t="s">
        <v>56</v>
      </c>
      <c r="C2" s="198" t="s">
        <v>80</v>
      </c>
      <c r="E2" s="175" t="s">
        <v>104</v>
      </c>
      <c r="F2" s="175" t="s">
        <v>56</v>
      </c>
      <c r="G2" s="176" t="s">
        <v>80</v>
      </c>
    </row>
    <row r="3" spans="1:15">
      <c r="A3" s="223"/>
      <c r="B3" s="115">
        <v>0.01</v>
      </c>
      <c r="C3" s="199">
        <v>0.01</v>
      </c>
      <c r="E3" s="112" t="s">
        <v>105</v>
      </c>
      <c r="F3" s="113">
        <v>0.01</v>
      </c>
      <c r="G3" s="64">
        <v>0.01</v>
      </c>
    </row>
    <row r="4" spans="1:15">
      <c r="A4" s="118" t="s">
        <v>106</v>
      </c>
      <c r="B4" s="119">
        <v>15800</v>
      </c>
      <c r="C4" s="120">
        <v>21300</v>
      </c>
      <c r="E4" s="116" t="s">
        <v>60</v>
      </c>
      <c r="F4" s="117">
        <v>4000</v>
      </c>
      <c r="G4" s="57">
        <v>5600</v>
      </c>
      <c r="L4" s="49"/>
      <c r="M4" s="49"/>
      <c r="N4" s="49"/>
      <c r="O4" s="49"/>
    </row>
    <row r="5" spans="1:15">
      <c r="E5" s="121" t="s">
        <v>107</v>
      </c>
      <c r="F5" s="122">
        <v>0.01</v>
      </c>
      <c r="G5" s="122">
        <v>0.01</v>
      </c>
      <c r="L5" s="49"/>
      <c r="M5" s="49"/>
      <c r="N5" s="49"/>
      <c r="O5" s="49"/>
    </row>
    <row r="6" spans="1:15">
      <c r="A6" s="204" t="s">
        <v>55</v>
      </c>
      <c r="B6" s="201"/>
      <c r="C6" s="202"/>
      <c r="E6" s="124" t="s">
        <v>69</v>
      </c>
      <c r="F6" s="125">
        <v>5400</v>
      </c>
      <c r="G6" s="125">
        <v>9500</v>
      </c>
      <c r="L6" s="49"/>
      <c r="M6" s="49"/>
      <c r="N6" s="49"/>
      <c r="O6" s="49"/>
    </row>
    <row r="7" spans="1:15">
      <c r="A7" s="94" t="s">
        <v>89</v>
      </c>
      <c r="B7" s="141">
        <v>0.01</v>
      </c>
      <c r="C7" s="54">
        <v>0.01</v>
      </c>
      <c r="E7" s="127" t="s">
        <v>67</v>
      </c>
      <c r="F7" s="54">
        <v>0.01</v>
      </c>
      <c r="G7" s="206">
        <v>0.01</v>
      </c>
      <c r="L7" s="49"/>
      <c r="M7" s="126"/>
      <c r="N7" s="52"/>
      <c r="O7" s="49"/>
    </row>
    <row r="8" spans="1:15">
      <c r="A8" s="95" t="s">
        <v>159</v>
      </c>
      <c r="B8" s="142">
        <v>13100</v>
      </c>
      <c r="C8" s="57">
        <v>17500</v>
      </c>
      <c r="E8" s="95" t="s">
        <v>108</v>
      </c>
      <c r="F8" s="57">
        <v>10500</v>
      </c>
      <c r="G8" s="85">
        <v>13000</v>
      </c>
      <c r="L8" s="49"/>
      <c r="M8" s="143"/>
      <c r="N8" s="55"/>
      <c r="O8" s="49"/>
    </row>
    <row r="9" spans="1:15">
      <c r="A9" s="97" t="s">
        <v>91</v>
      </c>
      <c r="B9" s="144">
        <v>0.01</v>
      </c>
      <c r="C9" s="98">
        <v>0.01</v>
      </c>
      <c r="L9" s="49"/>
      <c r="M9" s="143"/>
      <c r="N9" s="58"/>
      <c r="O9" s="49"/>
    </row>
    <row r="10" spans="1:15">
      <c r="A10" s="99" t="s">
        <v>160</v>
      </c>
      <c r="B10" s="145">
        <v>9000</v>
      </c>
      <c r="C10" s="100">
        <v>10500</v>
      </c>
      <c r="E10" s="177" t="s">
        <v>55</v>
      </c>
      <c r="F10" s="178" t="s">
        <v>56</v>
      </c>
      <c r="G10" s="179" t="s">
        <v>80</v>
      </c>
      <c r="L10" s="49"/>
      <c r="M10" s="143"/>
      <c r="N10" s="55"/>
      <c r="O10" s="49"/>
    </row>
    <row r="11" spans="1:15">
      <c r="A11" s="146" t="s">
        <v>93</v>
      </c>
      <c r="B11" s="54">
        <v>0.01</v>
      </c>
      <c r="C11" s="206">
        <v>0.01</v>
      </c>
      <c r="E11" s="53" t="s">
        <v>58</v>
      </c>
      <c r="F11" s="54">
        <v>0.01</v>
      </c>
      <c r="G11" s="206">
        <v>0.01</v>
      </c>
      <c r="L11" s="49"/>
      <c r="M11" s="143"/>
      <c r="N11" s="58"/>
      <c r="O11" s="49"/>
    </row>
    <row r="12" spans="1:15">
      <c r="A12" s="102"/>
      <c r="B12" s="57">
        <v>5100</v>
      </c>
      <c r="C12" s="85">
        <v>7600</v>
      </c>
      <c r="E12" s="56" t="s">
        <v>60</v>
      </c>
      <c r="F12" s="57">
        <v>3000</v>
      </c>
      <c r="G12" s="85">
        <v>5400</v>
      </c>
      <c r="L12" s="49"/>
      <c r="M12" s="147"/>
      <c r="N12" s="55"/>
      <c r="O12" s="49"/>
    </row>
    <row r="13" spans="1:15">
      <c r="A13" s="37"/>
      <c r="E13" s="59" t="s">
        <v>62</v>
      </c>
      <c r="F13" s="60">
        <v>0.01</v>
      </c>
      <c r="G13" s="207">
        <v>0.01</v>
      </c>
      <c r="L13" s="49"/>
      <c r="M13" s="143"/>
      <c r="N13" s="58"/>
      <c r="O13" s="49"/>
    </row>
    <row r="14" spans="1:15">
      <c r="A14" s="148" t="s">
        <v>134</v>
      </c>
      <c r="B14" s="149"/>
      <c r="C14" s="150">
        <v>75000</v>
      </c>
      <c r="E14" s="61" t="s">
        <v>64</v>
      </c>
      <c r="F14" s="62">
        <v>4700</v>
      </c>
      <c r="G14" s="86">
        <v>9500</v>
      </c>
      <c r="L14" s="49"/>
      <c r="M14" s="49"/>
      <c r="N14" s="49"/>
      <c r="O14" s="49"/>
    </row>
    <row r="15" spans="1:15">
      <c r="A15" s="102" t="s">
        <v>135</v>
      </c>
      <c r="B15" s="151"/>
      <c r="C15" s="57">
        <v>60000</v>
      </c>
      <c r="E15" s="63" t="s">
        <v>67</v>
      </c>
      <c r="F15" s="64">
        <v>0.01</v>
      </c>
      <c r="G15" s="208">
        <v>0.01</v>
      </c>
      <c r="L15" s="49"/>
      <c r="M15" s="49"/>
      <c r="N15" s="49"/>
      <c r="O15" s="49"/>
    </row>
    <row r="16" spans="1:15">
      <c r="E16" s="56" t="s">
        <v>69</v>
      </c>
      <c r="F16" s="57">
        <v>6300</v>
      </c>
      <c r="G16" s="85">
        <v>11500</v>
      </c>
      <c r="L16" s="49"/>
      <c r="M16" s="49"/>
      <c r="N16" s="49"/>
      <c r="O16" s="49"/>
    </row>
    <row r="17" spans="1:15">
      <c r="I17" s="152"/>
      <c r="L17" s="49"/>
      <c r="M17" s="49"/>
      <c r="N17" s="49"/>
      <c r="O17" s="49"/>
    </row>
    <row r="18" spans="1:15">
      <c r="A18" s="153"/>
      <c r="B18" s="154" t="s">
        <v>136</v>
      </c>
      <c r="C18" s="155"/>
      <c r="D18" s="156" t="s">
        <v>137</v>
      </c>
      <c r="E18" s="157" t="s">
        <v>2</v>
      </c>
    </row>
    <row r="19" spans="1:15">
      <c r="A19" s="158" t="s">
        <v>138</v>
      </c>
      <c r="B19" s="159"/>
      <c r="C19" s="160"/>
      <c r="D19" s="180">
        <v>2580</v>
      </c>
      <c r="E19" s="172">
        <v>1850</v>
      </c>
    </row>
    <row r="20" spans="1:15">
      <c r="A20" s="158" t="s">
        <v>139</v>
      </c>
      <c r="B20" s="159"/>
      <c r="C20" s="160"/>
      <c r="D20" s="180">
        <v>5290</v>
      </c>
      <c r="E20" s="172">
        <v>2040</v>
      </c>
    </row>
    <row r="21" spans="1:15" ht="15.75" customHeight="1">
      <c r="A21" s="162" t="s">
        <v>140</v>
      </c>
      <c r="B21" s="163"/>
      <c r="C21" s="164"/>
      <c r="D21" s="181">
        <v>710</v>
      </c>
      <c r="E21" s="173">
        <v>580</v>
      </c>
    </row>
    <row r="22" spans="1:15" ht="15.75" customHeight="1">
      <c r="A22" s="158" t="s">
        <v>141</v>
      </c>
      <c r="B22" s="159"/>
      <c r="C22" s="160"/>
      <c r="D22" s="180">
        <v>1300</v>
      </c>
      <c r="E22" s="172">
        <v>1010</v>
      </c>
    </row>
    <row r="23" spans="1:15" ht="15.75" customHeight="1">
      <c r="A23" s="158" t="s">
        <v>142</v>
      </c>
      <c r="B23" s="159"/>
      <c r="C23" s="160"/>
      <c r="D23" s="180">
        <v>1630</v>
      </c>
      <c r="E23" s="172">
        <v>1310</v>
      </c>
    </row>
    <row r="24" spans="1:15" ht="15.75" customHeight="1">
      <c r="A24" s="158" t="s">
        <v>143</v>
      </c>
      <c r="B24" s="159"/>
      <c r="C24" s="160"/>
      <c r="D24" s="180">
        <v>650</v>
      </c>
      <c r="E24" s="172">
        <v>505</v>
      </c>
    </row>
    <row r="25" spans="1:15" ht="15.75" customHeight="1">
      <c r="A25" s="158" t="s">
        <v>144</v>
      </c>
      <c r="B25" s="159"/>
      <c r="C25" s="160"/>
      <c r="D25" s="180">
        <v>650</v>
      </c>
      <c r="E25" s="172">
        <v>505</v>
      </c>
    </row>
    <row r="26" spans="1:15" ht="15.75" customHeight="1">
      <c r="A26" s="158" t="s">
        <v>145</v>
      </c>
      <c r="B26" s="159"/>
      <c r="C26" s="160"/>
      <c r="D26" s="183" t="s">
        <v>146</v>
      </c>
      <c r="E26" s="172">
        <v>970</v>
      </c>
      <c r="F26" s="193"/>
    </row>
    <row r="27" spans="1:15" ht="15.75" customHeight="1">
      <c r="A27" s="165" t="s">
        <v>147</v>
      </c>
      <c r="B27" s="166"/>
      <c r="C27" s="164"/>
      <c r="D27" s="184">
        <v>710</v>
      </c>
      <c r="E27" s="173">
        <v>580</v>
      </c>
      <c r="G27" s="3"/>
    </row>
    <row r="28" spans="1:15" ht="15.75" customHeight="1">
      <c r="A28" s="33" t="s">
        <v>148</v>
      </c>
      <c r="B28" s="137"/>
      <c r="C28" s="48"/>
      <c r="D28" s="182">
        <v>1220</v>
      </c>
      <c r="E28" s="174">
        <v>970</v>
      </c>
      <c r="F28" s="193"/>
    </row>
    <row r="29" spans="1:15" ht="15.75" customHeight="1">
      <c r="A29" s="49"/>
      <c r="B29" s="49"/>
      <c r="C29" s="49"/>
      <c r="D29" s="167"/>
      <c r="E29" s="167"/>
      <c r="F29" s="191" t="s">
        <v>158</v>
      </c>
    </row>
    <row r="30" spans="1:15" ht="15.75" customHeight="1">
      <c r="A30" s="205" t="s">
        <v>113</v>
      </c>
      <c r="B30" s="202"/>
      <c r="C30" s="156" t="s">
        <v>149</v>
      </c>
      <c r="D30" s="156" t="s">
        <v>150</v>
      </c>
      <c r="F30" s="168" t="s">
        <v>151</v>
      </c>
    </row>
    <row r="31" spans="1:15" ht="15.75" customHeight="1">
      <c r="A31" s="158" t="s">
        <v>118</v>
      </c>
      <c r="B31" s="159"/>
      <c r="C31" s="161">
        <f>FORMULARIOS!I4</f>
        <v>5200</v>
      </c>
      <c r="D31" s="161">
        <f>FORMULARIOS!J4</f>
        <v>2800</v>
      </c>
    </row>
    <row r="32" spans="1:15" ht="15.75" customHeight="1">
      <c r="A32" s="158" t="s">
        <v>119</v>
      </c>
      <c r="B32" s="159"/>
      <c r="C32" s="161">
        <f>FORMULARIOS!I5</f>
        <v>5200</v>
      </c>
      <c r="D32" s="161">
        <f>FORMULARIOS!J5</f>
        <v>2800</v>
      </c>
    </row>
    <row r="33" spans="1:6" ht="15.75" customHeight="1">
      <c r="A33" s="158" t="s">
        <v>120</v>
      </c>
      <c r="B33" s="159"/>
      <c r="C33" s="161">
        <f>FORMULARIOS!I6</f>
        <v>5200</v>
      </c>
      <c r="D33" s="161">
        <f>FORMULARIOS!J6</f>
        <v>2800</v>
      </c>
      <c r="E33" s="169" t="s">
        <v>152</v>
      </c>
      <c r="F33" s="170">
        <v>45536</v>
      </c>
    </row>
    <row r="34" spans="1:6" ht="15.75" customHeight="1">
      <c r="A34" s="158" t="s">
        <v>121</v>
      </c>
      <c r="B34" s="159"/>
      <c r="C34" s="161">
        <f>FORMULARIOS!I7</f>
        <v>8400</v>
      </c>
      <c r="D34" s="161">
        <f>FORMULARIOS!J7</f>
        <v>3500</v>
      </c>
    </row>
    <row r="35" spans="1:6" ht="15.75" customHeight="1">
      <c r="A35" s="158" t="s">
        <v>123</v>
      </c>
      <c r="B35" s="159"/>
      <c r="C35" s="161">
        <f>FORMULARIOS!I9</f>
        <v>9000</v>
      </c>
      <c r="D35" s="161">
        <f>FORMULARIOS!J9</f>
        <v>3500</v>
      </c>
      <c r="E35" s="37" t="s">
        <v>153</v>
      </c>
    </row>
    <row r="36" spans="1:6" ht="15.75" customHeight="1">
      <c r="A36" s="158" t="s">
        <v>127</v>
      </c>
      <c r="B36" s="159"/>
      <c r="C36" s="161">
        <f>FORMULARIOS!I13</f>
        <v>5200</v>
      </c>
      <c r="D36" s="161">
        <f>FORMULARIOS!J13</f>
        <v>5200</v>
      </c>
      <c r="E36" s="37" t="s">
        <v>154</v>
      </c>
    </row>
    <row r="37" spans="1:6" ht="15.75" customHeight="1">
      <c r="A37" s="158" t="s">
        <v>155</v>
      </c>
      <c r="B37" s="159"/>
      <c r="C37" s="161">
        <f>FORMULARIOS!I12</f>
        <v>5200</v>
      </c>
      <c r="D37" s="161">
        <f>FORMULARIOS!J12</f>
        <v>5200</v>
      </c>
      <c r="E37" s="37" t="s">
        <v>156</v>
      </c>
    </row>
    <row r="38" spans="1:6" ht="15.75" customHeight="1">
      <c r="A38" s="102" t="s">
        <v>157</v>
      </c>
      <c r="B38" s="151"/>
      <c r="C38" s="57">
        <f>FORMULARIOS!I10</f>
        <v>5200</v>
      </c>
      <c r="D38" s="57">
        <f>FORMULARIOS!J10</f>
        <v>5200</v>
      </c>
      <c r="E38" s="37" t="s">
        <v>168</v>
      </c>
    </row>
    <row r="39" spans="1:6" ht="15.75" customHeight="1">
      <c r="A39" s="158" t="s">
        <v>128</v>
      </c>
      <c r="B39" s="159"/>
      <c r="C39" s="161">
        <f>FORMULARIOS!I14</f>
        <v>5200</v>
      </c>
      <c r="D39" s="161">
        <f>FORMULARIOS!J14</f>
        <v>2800</v>
      </c>
    </row>
    <row r="40" spans="1:6" ht="15.75" customHeight="1">
      <c r="A40" s="102" t="s">
        <v>129</v>
      </c>
      <c r="B40" s="151"/>
      <c r="C40" s="57"/>
      <c r="D40" s="57"/>
    </row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">
    <mergeCell ref="A1:C1"/>
    <mergeCell ref="E1:G1"/>
    <mergeCell ref="A2:A3"/>
    <mergeCell ref="A6:C6"/>
    <mergeCell ref="A30:B30"/>
  </mergeCells>
  <hyperlinks>
    <hyperlink ref="F30" r:id="rId1"/>
    <hyperlink ref="F29" r:id="rId2"/>
  </hyperlinks>
  <pageMargins left="0.25" right="0.25" top="0.75" bottom="0.75" header="0" footer="0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MOTOS NACIONALES</vt:lpstr>
      <vt:lpstr>AUTOS NACIONALES</vt:lpstr>
      <vt:lpstr>INSCRIPCION INICIAL</vt:lpstr>
      <vt:lpstr>FORMULARIOS</vt:lpstr>
      <vt:lpstr>ARANCELES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maxi</cp:lastModifiedBy>
  <cp:lastPrinted>2024-01-03T19:38:54Z</cp:lastPrinted>
  <dcterms:created xsi:type="dcterms:W3CDTF">2018-04-05T17:35:49Z</dcterms:created>
  <dcterms:modified xsi:type="dcterms:W3CDTF">2024-11-15T13:56:12Z</dcterms:modified>
</cp:coreProperties>
</file>